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945" windowWidth="28035" windowHeight="11235" activeTab="1"/>
  </bookViews>
  <sheets>
    <sheet name="Ghana" sheetId="5" r:id="rId1"/>
    <sheet name="Kenya" sheetId="1" r:id="rId2"/>
    <sheet name="Moz" sheetId="2" r:id="rId3"/>
    <sheet name="Tanzania" sheetId="3" r:id="rId4"/>
    <sheet name="Uganda" sheetId="4" r:id="rId5"/>
    <sheet name="Sheet2" sheetId="7" r:id="rId6"/>
    <sheet name="Sheet1" sheetId="6" r:id="rId7"/>
  </sheets>
  <calcPr calcId="125725"/>
</workbook>
</file>

<file path=xl/calcChain.xml><?xml version="1.0" encoding="utf-8"?>
<calcChain xmlns="http://schemas.openxmlformats.org/spreadsheetml/2006/main">
  <c r="W21" i="4"/>
  <c r="V21"/>
  <c r="U21"/>
  <c r="T21"/>
  <c r="W20"/>
  <c r="V20"/>
  <c r="U20"/>
  <c r="T20"/>
  <c r="Y19"/>
  <c r="X19"/>
  <c r="Y18"/>
  <c r="X18"/>
  <c r="Y17"/>
  <c r="X17"/>
  <c r="Y16"/>
  <c r="X16"/>
  <c r="Y15"/>
  <c r="X15"/>
  <c r="Y14"/>
  <c r="X14"/>
  <c r="Y13"/>
  <c r="X13"/>
  <c r="Y12"/>
  <c r="X12"/>
  <c r="Y11"/>
  <c r="X11"/>
  <c r="AC20"/>
  <c r="AB20"/>
  <c r="AA20"/>
  <c r="Y10"/>
  <c r="X10"/>
  <c r="X20" s="1"/>
  <c r="W20" i="3"/>
  <c r="V20"/>
  <c r="U20"/>
  <c r="T20"/>
  <c r="W19"/>
  <c r="V19"/>
  <c r="U19"/>
  <c r="T19"/>
  <c r="Y18"/>
  <c r="X18"/>
  <c r="Y17"/>
  <c r="X17"/>
  <c r="Z17" s="1"/>
  <c r="Y16"/>
  <c r="X16"/>
  <c r="Z16" s="1"/>
  <c r="Y15"/>
  <c r="X15"/>
  <c r="Z15" s="1"/>
  <c r="Y14"/>
  <c r="X14"/>
  <c r="Z14" s="1"/>
  <c r="Y13"/>
  <c r="X13"/>
  <c r="Z13" s="1"/>
  <c r="Y12"/>
  <c r="X12"/>
  <c r="Z12" s="1"/>
  <c r="Y11"/>
  <c r="X11"/>
  <c r="Z11" s="1"/>
  <c r="Y10"/>
  <c r="X10"/>
  <c r="Z10" s="1"/>
  <c r="AC19"/>
  <c r="AB19"/>
  <c r="AA19"/>
  <c r="Y9"/>
  <c r="Y20" s="1"/>
  <c r="X9"/>
  <c r="X19" s="1"/>
  <c r="L20" i="4"/>
  <c r="M20"/>
  <c r="L19" i="3"/>
  <c r="M19"/>
  <c r="V18" i="2"/>
  <c r="U18"/>
  <c r="T18"/>
  <c r="S18"/>
  <c r="V17"/>
  <c r="U17"/>
  <c r="T17"/>
  <c r="S17"/>
  <c r="X16"/>
  <c r="W16"/>
  <c r="Y16" s="1"/>
  <c r="X15"/>
  <c r="W15"/>
  <c r="Y15" s="1"/>
  <c r="X14"/>
  <c r="W14"/>
  <c r="Y14" s="1"/>
  <c r="X13"/>
  <c r="W13"/>
  <c r="Y13" s="1"/>
  <c r="X12"/>
  <c r="W12"/>
  <c r="Y12" s="1"/>
  <c r="X11"/>
  <c r="W11"/>
  <c r="Y11" s="1"/>
  <c r="X10"/>
  <c r="W10"/>
  <c r="Y10" s="1"/>
  <c r="X9"/>
  <c r="W9"/>
  <c r="Y9" s="1"/>
  <c r="X8"/>
  <c r="X17" s="1"/>
  <c r="W8"/>
  <c r="W18" s="1"/>
  <c r="Z20" i="5"/>
  <c r="AA20"/>
  <c r="AB20"/>
  <c r="L20"/>
  <c r="M20"/>
  <c r="N20"/>
  <c r="O20"/>
  <c r="P20"/>
  <c r="Y18" i="1"/>
  <c r="Z18"/>
  <c r="AA18"/>
  <c r="AB18"/>
  <c r="L18"/>
  <c r="M18"/>
  <c r="N18"/>
  <c r="O18"/>
  <c r="P18"/>
  <c r="L17" i="2"/>
  <c r="M17"/>
  <c r="W19" i="1"/>
  <c r="V19"/>
  <c r="U19"/>
  <c r="T19"/>
  <c r="S19"/>
  <c r="W18"/>
  <c r="V18"/>
  <c r="U18"/>
  <c r="T18"/>
  <c r="S18"/>
  <c r="X17"/>
  <c r="Y17" s="1"/>
  <c r="X16"/>
  <c r="Y16" s="1"/>
  <c r="X15"/>
  <c r="Y15" s="1"/>
  <c r="X14"/>
  <c r="Y14" s="1"/>
  <c r="X13"/>
  <c r="Y13" s="1"/>
  <c r="X12"/>
  <c r="Y12" s="1"/>
  <c r="X11"/>
  <c r="Y11" s="1"/>
  <c r="X10"/>
  <c r="Y10" s="1"/>
  <c r="X9"/>
  <c r="X19" s="1"/>
  <c r="V21" i="5"/>
  <c r="U21"/>
  <c r="T21"/>
  <c r="S21"/>
  <c r="V20"/>
  <c r="U20"/>
  <c r="T20"/>
  <c r="S20"/>
  <c r="X19"/>
  <c r="W19"/>
  <c r="X18"/>
  <c r="W18"/>
  <c r="X17"/>
  <c r="W17"/>
  <c r="X16"/>
  <c r="W16"/>
  <c r="X15"/>
  <c r="W15"/>
  <c r="X14"/>
  <c r="W14"/>
  <c r="X13"/>
  <c r="W13"/>
  <c r="X12"/>
  <c r="W12"/>
  <c r="X11"/>
  <c r="W11"/>
  <c r="W20" s="1"/>
  <c r="X10"/>
  <c r="X21" s="1"/>
  <c r="E10" i="7"/>
  <c r="E9"/>
  <c r="E8"/>
  <c r="E7"/>
  <c r="E6"/>
  <c r="P29" i="6"/>
  <c r="P30"/>
  <c r="P31"/>
  <c r="P32"/>
  <c r="P28"/>
  <c r="O8"/>
  <c r="P8"/>
  <c r="Q8"/>
  <c r="R8"/>
  <c r="S8"/>
  <c r="O9"/>
  <c r="P9"/>
  <c r="Q9"/>
  <c r="R9"/>
  <c r="S9"/>
  <c r="O10"/>
  <c r="P10"/>
  <c r="Q10"/>
  <c r="R10"/>
  <c r="S10"/>
  <c r="O11"/>
  <c r="P11"/>
  <c r="Q11"/>
  <c r="R11"/>
  <c r="S11"/>
  <c r="O12"/>
  <c r="P12"/>
  <c r="Q12"/>
  <c r="R12"/>
  <c r="S12"/>
  <c r="O13"/>
  <c r="P13"/>
  <c r="Q13"/>
  <c r="R13"/>
  <c r="S13"/>
  <c r="O14"/>
  <c r="P14"/>
  <c r="Q14"/>
  <c r="R14"/>
  <c r="S14"/>
  <c r="O15"/>
  <c r="P15"/>
  <c r="Q15"/>
  <c r="R15"/>
  <c r="S15"/>
  <c r="O16"/>
  <c r="R16"/>
  <c r="S16"/>
  <c r="S7"/>
  <c r="S17" s="1"/>
  <c r="R7"/>
  <c r="R17" s="1"/>
  <c r="Q7"/>
  <c r="P7"/>
  <c r="O7"/>
  <c r="Y21" i="4" l="1"/>
  <c r="Z11"/>
  <c r="Z12"/>
  <c r="Z13"/>
  <c r="Z14"/>
  <c r="Z15"/>
  <c r="Z16"/>
  <c r="Z17"/>
  <c r="Z18"/>
  <c r="Z19"/>
  <c r="Y20"/>
  <c r="X21"/>
  <c r="Z10"/>
  <c r="Z18" i="3"/>
  <c r="Y19"/>
  <c r="X20"/>
  <c r="Z9"/>
  <c r="S18" i="6"/>
  <c r="S23" s="1"/>
  <c r="R18"/>
  <c r="R23" s="1"/>
  <c r="X18" i="2"/>
  <c r="Y8"/>
  <c r="W17"/>
  <c r="X18" i="1"/>
  <c r="Y9"/>
  <c r="O17" i="6"/>
  <c r="Y12" i="5"/>
  <c r="Y13"/>
  <c r="Y14"/>
  <c r="Y15"/>
  <c r="Y16"/>
  <c r="Y17"/>
  <c r="Y18"/>
  <c r="Y19"/>
  <c r="W21"/>
  <c r="X20"/>
  <c r="Y10"/>
  <c r="Y11"/>
  <c r="O18" i="6"/>
  <c r="O23" s="1"/>
  <c r="Z20" i="4" l="1"/>
  <c r="Z21"/>
  <c r="Z19" i="3"/>
  <c r="Z20"/>
  <c r="Y18" i="2"/>
  <c r="Y17"/>
  <c r="Y19" i="1"/>
  <c r="Y20" i="5"/>
  <c r="Y21"/>
  <c r="D21" i="4"/>
  <c r="E21"/>
  <c r="F21"/>
  <c r="G21"/>
  <c r="D20"/>
  <c r="E20"/>
  <c r="F20"/>
  <c r="G20"/>
  <c r="K20"/>
  <c r="H11"/>
  <c r="J11" s="1"/>
  <c r="I11"/>
  <c r="H12"/>
  <c r="J12" s="1"/>
  <c r="I12"/>
  <c r="H13"/>
  <c r="J13" s="1"/>
  <c r="I13"/>
  <c r="H14"/>
  <c r="J14" s="1"/>
  <c r="I14"/>
  <c r="H15"/>
  <c r="J15" s="1"/>
  <c r="I15"/>
  <c r="H16"/>
  <c r="J16" s="1"/>
  <c r="I16"/>
  <c r="H17"/>
  <c r="J17" s="1"/>
  <c r="I17"/>
  <c r="H18"/>
  <c r="J18" s="1"/>
  <c r="I18"/>
  <c r="H19"/>
  <c r="J19" s="1"/>
  <c r="I19"/>
  <c r="I10"/>
  <c r="I20" s="1"/>
  <c r="H10"/>
  <c r="H21" s="1"/>
  <c r="E37" i="1" s="1"/>
  <c r="D21" i="5"/>
  <c r="E21"/>
  <c r="F21"/>
  <c r="G21"/>
  <c r="D20"/>
  <c r="E20"/>
  <c r="F20"/>
  <c r="G20"/>
  <c r="K20"/>
  <c r="I12"/>
  <c r="I13"/>
  <c r="I14"/>
  <c r="I15"/>
  <c r="I16"/>
  <c r="I17"/>
  <c r="I18"/>
  <c r="I19"/>
  <c r="I11"/>
  <c r="I10"/>
  <c r="H12"/>
  <c r="J12" s="1"/>
  <c r="H13"/>
  <c r="J13" s="1"/>
  <c r="H14"/>
  <c r="J14" s="1"/>
  <c r="H15"/>
  <c r="J15" s="1"/>
  <c r="H16"/>
  <c r="J16" s="1"/>
  <c r="H17"/>
  <c r="J17" s="1"/>
  <c r="H18"/>
  <c r="J18" s="1"/>
  <c r="H19"/>
  <c r="J19" s="1"/>
  <c r="H11"/>
  <c r="H21" s="1"/>
  <c r="E33" i="1" s="1"/>
  <c r="D20" i="3"/>
  <c r="E20"/>
  <c r="F20"/>
  <c r="G20"/>
  <c r="D19"/>
  <c r="E19"/>
  <c r="F19"/>
  <c r="G19"/>
  <c r="K19"/>
  <c r="I10"/>
  <c r="I11"/>
  <c r="I12"/>
  <c r="I13"/>
  <c r="I14"/>
  <c r="I15"/>
  <c r="I16"/>
  <c r="I17"/>
  <c r="I18"/>
  <c r="I9"/>
  <c r="I20" s="1"/>
  <c r="F36" i="1" s="1"/>
  <c r="H10" i="3"/>
  <c r="J10" s="1"/>
  <c r="H11"/>
  <c r="J11" s="1"/>
  <c r="H12"/>
  <c r="J12" s="1"/>
  <c r="H13"/>
  <c r="J13" s="1"/>
  <c r="H14"/>
  <c r="J14" s="1"/>
  <c r="H15"/>
  <c r="J15" s="1"/>
  <c r="H16"/>
  <c r="J16" s="1"/>
  <c r="H17"/>
  <c r="J17" s="1"/>
  <c r="H18"/>
  <c r="J18" s="1"/>
  <c r="H9"/>
  <c r="H19" s="1"/>
  <c r="E18" i="2"/>
  <c r="F18"/>
  <c r="G18"/>
  <c r="D18"/>
  <c r="D17"/>
  <c r="E17"/>
  <c r="F17"/>
  <c r="G17"/>
  <c r="K17"/>
  <c r="Q16" i="6" s="1"/>
  <c r="I9" i="2"/>
  <c r="I10"/>
  <c r="I11"/>
  <c r="I12"/>
  <c r="I13"/>
  <c r="I14"/>
  <c r="I15"/>
  <c r="I16"/>
  <c r="I8"/>
  <c r="I18" s="1"/>
  <c r="F35" i="1" s="1"/>
  <c r="H9" i="2"/>
  <c r="J9" s="1"/>
  <c r="H10"/>
  <c r="J10" s="1"/>
  <c r="H11"/>
  <c r="J11" s="1"/>
  <c r="H12"/>
  <c r="J12" s="1"/>
  <c r="H13"/>
  <c r="J13" s="1"/>
  <c r="H14"/>
  <c r="J14" s="1"/>
  <c r="H15"/>
  <c r="J15" s="1"/>
  <c r="H16"/>
  <c r="J16" s="1"/>
  <c r="H8"/>
  <c r="H18" s="1"/>
  <c r="E35" i="1" s="1"/>
  <c r="E19"/>
  <c r="F19"/>
  <c r="G19"/>
  <c r="H19"/>
  <c r="E34" s="1"/>
  <c r="D19"/>
  <c r="D18"/>
  <c r="E18"/>
  <c r="F18"/>
  <c r="G18"/>
  <c r="H18"/>
  <c r="K18"/>
  <c r="P16" i="6" s="1"/>
  <c r="I10" i="1"/>
  <c r="J10" s="1"/>
  <c r="I11"/>
  <c r="J11" s="1"/>
  <c r="I12"/>
  <c r="J12" s="1"/>
  <c r="I13"/>
  <c r="J13" s="1"/>
  <c r="I14"/>
  <c r="J14" s="1"/>
  <c r="I15"/>
  <c r="J15" s="1"/>
  <c r="I16"/>
  <c r="J16" s="1"/>
  <c r="I17"/>
  <c r="J17" s="1"/>
  <c r="I9"/>
  <c r="I19" s="1"/>
  <c r="F34" s="1"/>
  <c r="N19" i="4" l="1"/>
  <c r="P19"/>
  <c r="O19"/>
  <c r="O18"/>
  <c r="N18"/>
  <c r="P18"/>
  <c r="N17"/>
  <c r="P17"/>
  <c r="O17"/>
  <c r="O16"/>
  <c r="N16"/>
  <c r="P16"/>
  <c r="N15"/>
  <c r="P15"/>
  <c r="O15"/>
  <c r="O14"/>
  <c r="N14"/>
  <c r="P14"/>
  <c r="N13"/>
  <c r="P13"/>
  <c r="O13"/>
  <c r="O12"/>
  <c r="N12"/>
  <c r="P12"/>
  <c r="N11"/>
  <c r="P11"/>
  <c r="O11"/>
  <c r="H20"/>
  <c r="I21"/>
  <c r="F37" i="1" s="1"/>
  <c r="J10" i="4"/>
  <c r="O17" i="3"/>
  <c r="N17"/>
  <c r="P17"/>
  <c r="O13"/>
  <c r="N13"/>
  <c r="P13"/>
  <c r="O11"/>
  <c r="N11"/>
  <c r="P11"/>
  <c r="O15"/>
  <c r="N15"/>
  <c r="P15"/>
  <c r="N18"/>
  <c r="P18"/>
  <c r="O18"/>
  <c r="N16"/>
  <c r="P16"/>
  <c r="O16"/>
  <c r="N14"/>
  <c r="P14"/>
  <c r="O14"/>
  <c r="N12"/>
  <c r="P12"/>
  <c r="O12"/>
  <c r="N10"/>
  <c r="P10"/>
  <c r="O10"/>
  <c r="J9"/>
  <c r="I19"/>
  <c r="H20"/>
  <c r="E36" i="1" s="1"/>
  <c r="O16" i="2"/>
  <c r="N16"/>
  <c r="P16"/>
  <c r="O14"/>
  <c r="N14"/>
  <c r="P14"/>
  <c r="O12"/>
  <c r="P12"/>
  <c r="N12"/>
  <c r="O10"/>
  <c r="N10"/>
  <c r="P10"/>
  <c r="N15"/>
  <c r="P15"/>
  <c r="O15"/>
  <c r="N13"/>
  <c r="P13"/>
  <c r="O13"/>
  <c r="N11"/>
  <c r="P11"/>
  <c r="O11"/>
  <c r="N9"/>
  <c r="P9"/>
  <c r="O9"/>
  <c r="J8"/>
  <c r="H17"/>
  <c r="Q18" i="6"/>
  <c r="Q23" s="1"/>
  <c r="Q17"/>
  <c r="I17" i="2"/>
  <c r="N17" i="1"/>
  <c r="P17"/>
  <c r="O17"/>
  <c r="N15"/>
  <c r="P15"/>
  <c r="O15"/>
  <c r="N13"/>
  <c r="P13"/>
  <c r="O13"/>
  <c r="N11"/>
  <c r="P11"/>
  <c r="O11"/>
  <c r="P18" i="6"/>
  <c r="P23" s="1"/>
  <c r="P17"/>
  <c r="O16" i="1"/>
  <c r="N16"/>
  <c r="P16"/>
  <c r="O14"/>
  <c r="N14"/>
  <c r="P14"/>
  <c r="O12"/>
  <c r="N12"/>
  <c r="P12"/>
  <c r="O10"/>
  <c r="N10"/>
  <c r="P10"/>
  <c r="I20" i="5"/>
  <c r="P19"/>
  <c r="O19"/>
  <c r="N19"/>
  <c r="P17"/>
  <c r="O17"/>
  <c r="N17"/>
  <c r="P15"/>
  <c r="O15"/>
  <c r="N15"/>
  <c r="P13"/>
  <c r="O13"/>
  <c r="N13"/>
  <c r="P18"/>
  <c r="O18"/>
  <c r="N18"/>
  <c r="P16"/>
  <c r="O16"/>
  <c r="N16"/>
  <c r="P14"/>
  <c r="O14"/>
  <c r="N14"/>
  <c r="P12"/>
  <c r="O12"/>
  <c r="N12"/>
  <c r="J10"/>
  <c r="H20"/>
  <c r="I21"/>
  <c r="F33" i="1" s="1"/>
  <c r="J11" i="5"/>
  <c r="J9" i="1"/>
  <c r="I18"/>
  <c r="P10" i="4" l="1"/>
  <c r="P20" s="1"/>
  <c r="O10"/>
  <c r="O20" s="1"/>
  <c r="N10"/>
  <c r="N20" s="1"/>
  <c r="J21"/>
  <c r="J20"/>
  <c r="P9" i="3"/>
  <c r="P19" s="1"/>
  <c r="O9"/>
  <c r="O19" s="1"/>
  <c r="N9"/>
  <c r="N19" s="1"/>
  <c r="J19"/>
  <c r="J20"/>
  <c r="O8" i="2"/>
  <c r="N8"/>
  <c r="N17" s="1"/>
  <c r="P8"/>
  <c r="J18"/>
  <c r="J17"/>
  <c r="P17"/>
  <c r="O17"/>
  <c r="O9" i="1"/>
  <c r="N9"/>
  <c r="P9"/>
  <c r="P10" i="5"/>
  <c r="O10"/>
  <c r="J21"/>
  <c r="J20"/>
  <c r="N10"/>
  <c r="P11"/>
  <c r="O11"/>
  <c r="N11"/>
  <c r="J19" i="1"/>
  <c r="J18"/>
</calcChain>
</file>

<file path=xl/sharedStrings.xml><?xml version="1.0" encoding="utf-8"?>
<sst xmlns="http://schemas.openxmlformats.org/spreadsheetml/2006/main" count="331" uniqueCount="57">
  <si>
    <t>(in millions of U.S. dollars) 1/</t>
  </si>
  <si>
    <t>Year</t>
  </si>
  <si>
    <t>Export Misinvoicing</t>
  </si>
  <si>
    <t>Import Misinvoicing</t>
  </si>
  <si>
    <t>GDP</t>
  </si>
  <si>
    <t>Under-Invoicing (A)</t>
  </si>
  <si>
    <t>Over-Invoicing (B)</t>
  </si>
  <si>
    <t>Under-Invoicing (C)</t>
  </si>
  <si>
    <t>Over-Invoicing (D)</t>
  </si>
  <si>
    <t>No data</t>
  </si>
  <si>
    <t xml:space="preserve">  Average</t>
  </si>
  <si>
    <t>Cumulative</t>
  </si>
  <si>
    <t>Table 1. Tanzania: Trade Misinvoicing vis-à-vis the World, 2002-2010</t>
  </si>
  <si>
    <t>Table 1. Uganda: Trade Misinvoicing vis-à-vis the World, 2002-2011</t>
  </si>
  <si>
    <t>Table 1. Ghana: Trade Misinvoicing vis-à-vis the World, 2002-2011</t>
  </si>
  <si>
    <r>
      <t>(in millions of U.S. dollars) 1/</t>
    </r>
    <r>
      <rPr>
        <sz val="8"/>
        <color theme="1"/>
        <rFont val="Calibri"/>
        <family val="2"/>
        <scheme val="minor"/>
      </rPr>
      <t> </t>
    </r>
  </si>
  <si>
    <t>Under-</t>
  </si>
  <si>
    <t>Over-</t>
  </si>
  <si>
    <t>Invoicing</t>
  </si>
  <si>
    <t>(A)</t>
  </si>
  <si>
    <t>(B)</t>
  </si>
  <si>
    <t>( C )</t>
  </si>
  <si>
    <t>(D)</t>
  </si>
  <si>
    <t>Table 1. Kenya: Trade Misinvoicing vis-à-vis the World, 2002-2010</t>
  </si>
  <si>
    <t>Illicit Outflows
(A+D)</t>
  </si>
  <si>
    <t>Illicit Inflows
(C+B)</t>
  </si>
  <si>
    <t>Gross Illicit Flows</t>
  </si>
  <si>
    <t>Gross flows as percent of GDP</t>
  </si>
  <si>
    <t>…</t>
  </si>
  <si>
    <t>1/ Outflows (export under-invoicing and import over-invoicing) have a positive sign whereas inflows (export over-invoicing and import under-invoicing) have a negative sign. Estimates of misinvoicing are based on export and import of commodoities reported by all member countries to the United Nations for publication in the Commodity Trade database (UN COMTRADE). Captial flows due to trade in services are not included in the above estimates.</t>
  </si>
  <si>
    <t>Kenya</t>
  </si>
  <si>
    <t>Ghana</t>
  </si>
  <si>
    <t>Mozambique</t>
  </si>
  <si>
    <t>Tanzania</t>
  </si>
  <si>
    <t>uganda</t>
  </si>
  <si>
    <t>Country</t>
  </si>
  <si>
    <t>Subject Descriptor</t>
  </si>
  <si>
    <t>Units</t>
  </si>
  <si>
    <t>Scale</t>
  </si>
  <si>
    <t>Country/Series-specific Notes</t>
  </si>
  <si>
    <t>Estimates Start After</t>
  </si>
  <si>
    <t>General government revenue</t>
  </si>
  <si>
    <t>Percent of GDP</t>
  </si>
  <si>
    <t>See notes for:  General government revenue (National currency).</t>
  </si>
  <si>
    <t>Uganda</t>
  </si>
  <si>
    <t>Average</t>
  </si>
  <si>
    <t>Average Tax Loss due to Trade Misinvoicing</t>
  </si>
  <si>
    <t>Percent of Government Tax Revenue Forgone</t>
  </si>
  <si>
    <t>Average Government Revenue Collected Per Year</t>
  </si>
  <si>
    <t>Summary of the Average Tax Revenue Loss Due to Trade Misinvoicing for the Decade Ending 2011</t>
  </si>
  <si>
    <t>(in millions of US dollars or in percent)</t>
  </si>
  <si>
    <t>Gross flows as percent of Trade</t>
  </si>
  <si>
    <t>Total Trade</t>
  </si>
  <si>
    <t>Total ODA</t>
  </si>
  <si>
    <t>Gross flows as percent of ODA</t>
  </si>
  <si>
    <t>Table 1. Mozambique: Trade Misinvoicing vis-à-vis the World, 2002-2010</t>
  </si>
  <si>
    <t>1/ Outflows (export under-invoicing and import over-invoicing) have a positive sign whereas inflows (export over-invoicing and import under-invoicing) have a negative sign. Estimates of misinvoicing are based on export and import of commodoities reported by all member countries to the United Nations for publication in the Commodity Trade database (UN COMTRADE). Captial flows due to trade in services are not included in the above estimates. 2011 data for Mozambique was not available at the time of writing.</t>
  </si>
</sst>
</file>

<file path=xl/styles.xml><?xml version="1.0" encoding="utf-8"?>
<styleSheet xmlns="http://schemas.openxmlformats.org/spreadsheetml/2006/main">
  <numFmts count="2">
    <numFmt numFmtId="43" formatCode="_(* #,##0.00_);_(* \(#,##0.00\);_(* &quot;-&quot;??_);_(@_)"/>
    <numFmt numFmtId="164" formatCode="0.0%"/>
  </numFmts>
  <fonts count="8">
    <font>
      <sz val="11"/>
      <color theme="1"/>
      <name val="Calibri"/>
      <family val="2"/>
      <scheme val="minor"/>
    </font>
    <font>
      <sz val="11"/>
      <color rgb="FF000000"/>
      <name val="Calibri"/>
      <family val="2"/>
      <scheme val="minor"/>
    </font>
    <font>
      <sz val="8"/>
      <color theme="1"/>
      <name val="Calibri"/>
      <family val="2"/>
      <scheme val="minor"/>
    </font>
    <font>
      <b/>
      <sz val="11"/>
      <color rgb="FF000000"/>
      <name val="Calibri"/>
      <family val="2"/>
      <scheme val="minor"/>
    </font>
    <font>
      <sz val="8"/>
      <color rgb="FF000000"/>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23">
    <border>
      <left/>
      <right/>
      <top/>
      <bottom/>
      <diagonal/>
    </border>
    <border>
      <left/>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91">
    <xf numFmtId="0" fontId="0" fillId="0" borderId="0" xfId="0"/>
    <xf numFmtId="0" fontId="1" fillId="0" borderId="0" xfId="0" applyFont="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right"/>
    </xf>
    <xf numFmtId="3" fontId="1" fillId="0" borderId="7" xfId="0" applyNumberFormat="1" applyFont="1" applyBorder="1" applyAlignment="1">
      <alignment horizontal="right"/>
    </xf>
    <xf numFmtId="0" fontId="1" fillId="0" borderId="7" xfId="0" applyFont="1" applyBorder="1" applyAlignment="1">
      <alignment horizontal="right"/>
    </xf>
    <xf numFmtId="10" fontId="1" fillId="0" borderId="7" xfId="0" applyNumberFormat="1" applyFont="1" applyBorder="1" applyAlignment="1">
      <alignment horizontal="right"/>
    </xf>
    <xf numFmtId="0" fontId="1" fillId="0" borderId="1" xfId="0" applyFont="1" applyBorder="1" applyAlignment="1">
      <alignment horizontal="right"/>
    </xf>
    <xf numFmtId="0" fontId="3" fillId="0" borderId="6" xfId="0" applyFont="1" applyBorder="1"/>
    <xf numFmtId="3" fontId="3" fillId="0" borderId="7" xfId="0" applyNumberFormat="1" applyFont="1" applyBorder="1" applyAlignment="1">
      <alignment horizontal="right"/>
    </xf>
    <xf numFmtId="0" fontId="3" fillId="0" borderId="7" xfId="0" applyFont="1" applyBorder="1" applyAlignment="1">
      <alignment horizontal="right"/>
    </xf>
    <xf numFmtId="10" fontId="3" fillId="0" borderId="7" xfId="0" applyNumberFormat="1" applyFont="1" applyBorder="1" applyAlignment="1">
      <alignment horizontal="right"/>
    </xf>
    <xf numFmtId="0" fontId="4" fillId="0" borderId="0" xfId="0" applyFont="1"/>
    <xf numFmtId="0" fontId="1" fillId="2" borderId="6" xfId="0" applyFont="1" applyFill="1" applyBorder="1" applyAlignment="1">
      <alignment horizontal="right"/>
    </xf>
    <xf numFmtId="0" fontId="1" fillId="2" borderId="7" xfId="0" applyFont="1" applyFill="1" applyBorder="1" applyAlignment="1">
      <alignment horizontal="right"/>
    </xf>
    <xf numFmtId="3" fontId="1" fillId="2" borderId="7" xfId="0" applyNumberFormat="1" applyFont="1" applyFill="1" applyBorder="1" applyAlignment="1">
      <alignment horizontal="right"/>
    </xf>
    <xf numFmtId="10" fontId="1" fillId="2" borderId="7" xfId="0" applyNumberFormat="1" applyFont="1" applyFill="1" applyBorder="1" applyAlignment="1">
      <alignment horizontal="right"/>
    </xf>
    <xf numFmtId="0" fontId="1" fillId="0" borderId="6" xfId="0" applyFont="1" applyBorder="1" applyAlignment="1">
      <alignment horizontal="center"/>
    </xf>
    <xf numFmtId="0" fontId="1" fillId="0" borderId="7" xfId="0" applyFont="1" applyBorder="1"/>
    <xf numFmtId="0" fontId="1" fillId="0" borderId="3" xfId="0" applyFont="1" applyBorder="1" applyAlignment="1">
      <alignment horizontal="right"/>
    </xf>
    <xf numFmtId="0" fontId="1" fillId="0" borderId="5" xfId="0" applyFont="1" applyBorder="1" applyAlignment="1">
      <alignment horizontal="right"/>
    </xf>
    <xf numFmtId="3" fontId="1" fillId="0" borderId="5" xfId="0" applyNumberFormat="1" applyFont="1" applyBorder="1" applyAlignment="1">
      <alignment horizontal="right"/>
    </xf>
    <xf numFmtId="0" fontId="3" fillId="0" borderId="13" xfId="0" applyFont="1" applyBorder="1"/>
    <xf numFmtId="3" fontId="3" fillId="0" borderId="14" xfId="0" applyNumberFormat="1" applyFont="1" applyBorder="1" applyAlignment="1">
      <alignment horizontal="right"/>
    </xf>
    <xf numFmtId="0" fontId="2"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6" xfId="0" applyFont="1" applyBorder="1" applyAlignment="1">
      <alignment horizontal="center"/>
    </xf>
    <xf numFmtId="3" fontId="3" fillId="0" borderId="7" xfId="1" applyNumberFormat="1" applyFont="1" applyBorder="1" applyAlignment="1">
      <alignment horizontal="right"/>
    </xf>
    <xf numFmtId="0" fontId="3" fillId="2" borderId="6" xfId="0" applyFont="1" applyFill="1" applyBorder="1"/>
    <xf numFmtId="3" fontId="3" fillId="2" borderId="7" xfId="0" applyNumberFormat="1" applyFont="1" applyFill="1" applyBorder="1" applyAlignment="1">
      <alignment horizontal="right"/>
    </xf>
    <xf numFmtId="0" fontId="3" fillId="2" borderId="7" xfId="0" applyFont="1" applyFill="1" applyBorder="1" applyAlignment="1">
      <alignment horizontal="right"/>
    </xf>
    <xf numFmtId="0" fontId="7" fillId="0" borderId="6" xfId="0" applyFont="1" applyBorder="1"/>
    <xf numFmtId="3" fontId="0" fillId="0" borderId="0" xfId="0" applyNumberFormat="1"/>
    <xf numFmtId="0" fontId="0" fillId="0" borderId="15" xfId="0" applyBorder="1"/>
    <xf numFmtId="0" fontId="6" fillId="0" borderId="15" xfId="0" applyFont="1" applyBorder="1"/>
    <xf numFmtId="3" fontId="0" fillId="0" borderId="15" xfId="0" applyNumberFormat="1" applyBorder="1"/>
    <xf numFmtId="0" fontId="0" fillId="0" borderId="15" xfId="0" applyBorder="1" applyAlignment="1">
      <alignment wrapText="1"/>
    </xf>
    <xf numFmtId="0" fontId="6" fillId="0" borderId="16" xfId="0" applyFont="1" applyBorder="1" applyAlignment="1">
      <alignment wrapText="1"/>
    </xf>
    <xf numFmtId="164" fontId="0" fillId="0" borderId="19" xfId="2" applyNumberFormat="1" applyFont="1" applyBorder="1"/>
    <xf numFmtId="0" fontId="0" fillId="0" borderId="22" xfId="0" applyBorder="1"/>
    <xf numFmtId="0" fontId="0" fillId="0" borderId="16" xfId="0" applyBorder="1"/>
    <xf numFmtId="3" fontId="0" fillId="0" borderId="22" xfId="0" applyNumberFormat="1" applyBorder="1"/>
    <xf numFmtId="3" fontId="0" fillId="0" borderId="19" xfId="0" applyNumberFormat="1" applyBorder="1"/>
    <xf numFmtId="0" fontId="0" fillId="3" borderId="16" xfId="0" applyFill="1" applyBorder="1"/>
    <xf numFmtId="3" fontId="0" fillId="3" borderId="18" xfId="0" applyNumberFormat="1" applyFill="1" applyBorder="1"/>
    <xf numFmtId="3" fontId="0" fillId="3" borderId="16" xfId="0" applyNumberFormat="1" applyFill="1" applyBorder="1"/>
    <xf numFmtId="164" fontId="0" fillId="3" borderId="18" xfId="2" applyNumberFormat="1" applyFont="1" applyFill="1" applyBorder="1"/>
    <xf numFmtId="3" fontId="0" fillId="3" borderId="19" xfId="0" applyNumberFormat="1" applyFill="1" applyBorder="1"/>
    <xf numFmtId="3" fontId="0" fillId="3" borderId="22" xfId="0" applyNumberFormat="1" applyFill="1" applyBorder="1"/>
    <xf numFmtId="164" fontId="0" fillId="3" borderId="19" xfId="2" applyNumberFormat="1" applyFont="1" applyFill="1" applyBorder="1"/>
    <xf numFmtId="0" fontId="0" fillId="3" borderId="17" xfId="0" applyFill="1" applyBorder="1"/>
    <xf numFmtId="3" fontId="0" fillId="3" borderId="21" xfId="0" applyNumberFormat="1" applyFill="1" applyBorder="1"/>
    <xf numFmtId="3" fontId="0" fillId="3" borderId="17" xfId="0" applyNumberFormat="1" applyFill="1" applyBorder="1"/>
    <xf numFmtId="164" fontId="0" fillId="3" borderId="21" xfId="2" applyNumberFormat="1" applyFont="1" applyFill="1" applyBorder="1"/>
    <xf numFmtId="0" fontId="0" fillId="3" borderId="22" xfId="0" applyFill="1" applyBorder="1"/>
    <xf numFmtId="10" fontId="3" fillId="0" borderId="7" xfId="2" applyNumberFormat="1" applyFont="1" applyBorder="1" applyAlignment="1">
      <alignment horizontal="right"/>
    </xf>
    <xf numFmtId="10" fontId="3" fillId="0" borderId="14" xfId="2" applyNumberFormat="1" applyFont="1" applyBorder="1" applyAlignment="1">
      <alignment horizontal="right"/>
    </xf>
    <xf numFmtId="10" fontId="3" fillId="2" borderId="7" xfId="2" applyNumberFormat="1" applyFont="1" applyFill="1" applyBorder="1" applyAlignment="1">
      <alignment horizontal="right"/>
    </xf>
    <xf numFmtId="0" fontId="0" fillId="0" borderId="0" xfId="0" applyAlignment="1">
      <alignment horizontal="left" wrapText="1"/>
    </xf>
    <xf numFmtId="0" fontId="1" fillId="0" borderId="0" xfId="0" applyFont="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horizontal="center"/>
    </xf>
    <xf numFmtId="0" fontId="1" fillId="2" borderId="8"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Alignment="1">
      <alignment horizontal="center"/>
    </xf>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6" fillId="0" borderId="0" xfId="0" applyFont="1" applyAlignment="1">
      <alignment horizontal="center"/>
    </xf>
    <xf numFmtId="0" fontId="0" fillId="0" borderId="20" xfId="0"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5"/>
  <dimension ref="C4:AB34"/>
  <sheetViews>
    <sheetView zoomScale="85" zoomScaleNormal="85" workbookViewId="0">
      <selection activeCell="C4" sqref="C4:P27"/>
    </sheetView>
  </sheetViews>
  <sheetFormatPr defaultRowHeight="15"/>
  <cols>
    <col min="3" max="3" width="14.28515625" customWidth="1"/>
    <col min="5" max="5" width="9.7109375" customWidth="1"/>
    <col min="7" max="7" width="9.7109375" customWidth="1"/>
  </cols>
  <sheetData>
    <row r="4" spans="3:28">
      <c r="C4" s="62" t="s">
        <v>14</v>
      </c>
      <c r="D4" s="62"/>
      <c r="E4" s="62"/>
      <c r="F4" s="62"/>
      <c r="G4" s="62"/>
      <c r="H4" s="62"/>
      <c r="I4" s="62"/>
      <c r="J4" s="62"/>
      <c r="K4" s="62"/>
      <c r="L4" s="62"/>
      <c r="M4" s="62"/>
      <c r="N4" s="62"/>
      <c r="O4" s="62"/>
      <c r="P4" s="62"/>
      <c r="R4" s="62" t="s">
        <v>14</v>
      </c>
      <c r="S4" s="62"/>
      <c r="T4" s="62"/>
      <c r="U4" s="62"/>
      <c r="V4" s="62"/>
      <c r="W4" s="62"/>
      <c r="X4" s="62"/>
      <c r="Y4" s="62"/>
      <c r="Z4" s="62"/>
      <c r="AA4" s="62"/>
      <c r="AB4" s="62"/>
    </row>
    <row r="5" spans="3:28" ht="15.75" thickBot="1">
      <c r="C5" s="63" t="s">
        <v>15</v>
      </c>
      <c r="D5" s="63"/>
      <c r="E5" s="63"/>
      <c r="F5" s="63"/>
      <c r="G5" s="63"/>
      <c r="H5" s="63"/>
      <c r="I5" s="63"/>
      <c r="J5" s="63"/>
      <c r="K5" s="63"/>
      <c r="L5" s="63"/>
      <c r="M5" s="63"/>
      <c r="N5" s="63"/>
      <c r="O5" s="63"/>
      <c r="P5" s="63"/>
      <c r="R5" s="63" t="s">
        <v>15</v>
      </c>
      <c r="S5" s="63"/>
      <c r="T5" s="63"/>
      <c r="U5" s="63"/>
      <c r="V5" s="63"/>
      <c r="W5" s="63"/>
      <c r="X5" s="63"/>
      <c r="Y5" s="63"/>
      <c r="Z5" s="63"/>
      <c r="AA5" s="63"/>
      <c r="AB5" s="63"/>
    </row>
    <row r="6" spans="3:28" ht="15.75" customHeight="1" thickBot="1">
      <c r="C6" s="64" t="s">
        <v>1</v>
      </c>
      <c r="D6" s="67" t="s">
        <v>2</v>
      </c>
      <c r="E6" s="68"/>
      <c r="F6" s="69" t="s">
        <v>3</v>
      </c>
      <c r="G6" s="68"/>
      <c r="H6" s="70" t="s">
        <v>24</v>
      </c>
      <c r="I6" s="73" t="s">
        <v>25</v>
      </c>
      <c r="J6" s="73" t="s">
        <v>26</v>
      </c>
      <c r="K6" s="73" t="s">
        <v>4</v>
      </c>
      <c r="L6" s="73" t="s">
        <v>52</v>
      </c>
      <c r="M6" s="73" t="s">
        <v>53</v>
      </c>
      <c r="N6" s="73" t="s">
        <v>27</v>
      </c>
      <c r="O6" s="73" t="s">
        <v>51</v>
      </c>
      <c r="P6" s="73" t="s">
        <v>51</v>
      </c>
      <c r="R6" s="64" t="s">
        <v>1</v>
      </c>
      <c r="S6" s="67" t="s">
        <v>2</v>
      </c>
      <c r="T6" s="68"/>
      <c r="U6" s="69" t="s">
        <v>3</v>
      </c>
      <c r="V6" s="68"/>
      <c r="W6" s="70" t="s">
        <v>24</v>
      </c>
      <c r="X6" s="73" t="s">
        <v>25</v>
      </c>
      <c r="Y6" s="73" t="s">
        <v>26</v>
      </c>
      <c r="Z6" s="73" t="s">
        <v>27</v>
      </c>
      <c r="AA6" s="73" t="s">
        <v>51</v>
      </c>
      <c r="AB6" s="73" t="s">
        <v>51</v>
      </c>
    </row>
    <row r="7" spans="3:28">
      <c r="C7" s="65"/>
      <c r="D7" s="1" t="s">
        <v>16</v>
      </c>
      <c r="E7" s="3" t="s">
        <v>17</v>
      </c>
      <c r="F7" s="1" t="s">
        <v>16</v>
      </c>
      <c r="G7" s="3" t="s">
        <v>17</v>
      </c>
      <c r="H7" s="71"/>
      <c r="I7" s="74"/>
      <c r="J7" s="74"/>
      <c r="K7" s="74"/>
      <c r="L7" s="74"/>
      <c r="M7" s="74"/>
      <c r="N7" s="74"/>
      <c r="O7" s="74"/>
      <c r="P7" s="74"/>
      <c r="R7" s="65"/>
      <c r="S7" s="26" t="s">
        <v>16</v>
      </c>
      <c r="T7" s="28" t="s">
        <v>17</v>
      </c>
      <c r="U7" s="26" t="s">
        <v>16</v>
      </c>
      <c r="V7" s="28" t="s">
        <v>17</v>
      </c>
      <c r="W7" s="71"/>
      <c r="X7" s="74"/>
      <c r="Y7" s="74"/>
      <c r="Z7" s="74"/>
      <c r="AA7" s="74"/>
      <c r="AB7" s="74"/>
    </row>
    <row r="8" spans="3:28">
      <c r="C8" s="65"/>
      <c r="D8" s="1" t="s">
        <v>18</v>
      </c>
      <c r="E8" s="3" t="s">
        <v>18</v>
      </c>
      <c r="F8" s="1" t="s">
        <v>18</v>
      </c>
      <c r="G8" s="3" t="s">
        <v>18</v>
      </c>
      <c r="H8" s="71"/>
      <c r="I8" s="74"/>
      <c r="J8" s="74"/>
      <c r="K8" s="74"/>
      <c r="L8" s="74"/>
      <c r="M8" s="74"/>
      <c r="N8" s="74"/>
      <c r="O8" s="74"/>
      <c r="P8" s="74"/>
      <c r="R8" s="65"/>
      <c r="S8" s="26" t="s">
        <v>18</v>
      </c>
      <c r="T8" s="28" t="s">
        <v>18</v>
      </c>
      <c r="U8" s="26" t="s">
        <v>18</v>
      </c>
      <c r="V8" s="28" t="s">
        <v>18</v>
      </c>
      <c r="W8" s="71"/>
      <c r="X8" s="74"/>
      <c r="Y8" s="74"/>
      <c r="Z8" s="74"/>
      <c r="AA8" s="74"/>
      <c r="AB8" s="74"/>
    </row>
    <row r="9" spans="3:28" ht="15.75" thickBot="1">
      <c r="C9" s="66"/>
      <c r="D9" s="2" t="s">
        <v>19</v>
      </c>
      <c r="E9" s="18" t="s">
        <v>20</v>
      </c>
      <c r="F9" s="2" t="s">
        <v>21</v>
      </c>
      <c r="G9" s="18" t="s">
        <v>22</v>
      </c>
      <c r="H9" s="72"/>
      <c r="I9" s="75"/>
      <c r="J9" s="75"/>
      <c r="K9" s="75"/>
      <c r="L9" s="75"/>
      <c r="M9" s="75"/>
      <c r="N9" s="75"/>
      <c r="O9" s="75"/>
      <c r="P9" s="75"/>
      <c r="R9" s="66"/>
      <c r="S9" s="27" t="s">
        <v>19</v>
      </c>
      <c r="T9" s="29" t="s">
        <v>20</v>
      </c>
      <c r="U9" s="27" t="s">
        <v>21</v>
      </c>
      <c r="V9" s="29" t="s">
        <v>22</v>
      </c>
      <c r="W9" s="72"/>
      <c r="X9" s="75"/>
      <c r="Y9" s="75"/>
      <c r="Z9" s="75"/>
      <c r="AA9" s="75"/>
      <c r="AB9" s="75"/>
    </row>
    <row r="10" spans="3:28" ht="15.75" thickBot="1">
      <c r="C10" s="4">
        <v>2002</v>
      </c>
      <c r="D10" s="19" t="s">
        <v>9</v>
      </c>
      <c r="E10" s="19" t="s">
        <v>9</v>
      </c>
      <c r="F10" s="6">
        <v>0</v>
      </c>
      <c r="G10" s="6">
        <v>79</v>
      </c>
      <c r="H10" s="6">
        <v>79</v>
      </c>
      <c r="I10" s="5">
        <f>F10</f>
        <v>0</v>
      </c>
      <c r="J10" s="5">
        <f>SUM(H10:I10)</f>
        <v>79</v>
      </c>
      <c r="K10" s="5">
        <v>6200</v>
      </c>
      <c r="L10" s="5">
        <v>4570.1139999999996</v>
      </c>
      <c r="M10" s="5">
        <v>405.02</v>
      </c>
      <c r="N10" s="7">
        <f>J10/K10</f>
        <v>1.2741935483870967E-2</v>
      </c>
      <c r="O10" s="7">
        <f>J10/L10</f>
        <v>1.7286220868888612E-2</v>
      </c>
      <c r="P10" s="7">
        <f>J10/M10</f>
        <v>0.19505209619278061</v>
      </c>
      <c r="R10" s="4">
        <v>2002</v>
      </c>
      <c r="S10" s="19" t="s">
        <v>9</v>
      </c>
      <c r="T10" s="19" t="s">
        <v>9</v>
      </c>
      <c r="U10" s="6">
        <v>0</v>
      </c>
      <c r="V10" s="6">
        <v>79</v>
      </c>
      <c r="W10" s="6">
        <v>79</v>
      </c>
      <c r="X10" s="5">
        <f>U10</f>
        <v>0</v>
      </c>
      <c r="Y10" s="5">
        <f>SUM(W10:X10)</f>
        <v>79</v>
      </c>
      <c r="Z10" s="7">
        <v>1.2741935483870967E-2</v>
      </c>
      <c r="AA10" s="7">
        <v>1.7286220868888612E-2</v>
      </c>
      <c r="AB10" s="7">
        <v>0.19505209619278061</v>
      </c>
    </row>
    <row r="11" spans="3:28" ht="15.75" thickBot="1">
      <c r="C11" s="4">
        <v>2003</v>
      </c>
      <c r="D11" s="6">
        <v>0</v>
      </c>
      <c r="E11" s="5">
        <v>-1113</v>
      </c>
      <c r="F11" s="6">
        <v>-194</v>
      </c>
      <c r="G11" s="6">
        <v>0</v>
      </c>
      <c r="H11" s="6">
        <f>SUM(D11,G11)</f>
        <v>0</v>
      </c>
      <c r="I11" s="5">
        <f>ABS(SUM(E11:F11))</f>
        <v>1307</v>
      </c>
      <c r="J11" s="5">
        <f t="shared" ref="J11:J19" si="0">SUM(H11:I11)</f>
        <v>1307</v>
      </c>
      <c r="K11" s="5">
        <v>7600</v>
      </c>
      <c r="L11" s="5">
        <v>5534.4560000000001</v>
      </c>
      <c r="M11" s="5">
        <v>483.85</v>
      </c>
      <c r="N11" s="7">
        <f t="shared" ref="N11:N19" si="1">J11/K11</f>
        <v>0.17197368421052631</v>
      </c>
      <c r="O11" s="7">
        <f t="shared" ref="O11:O19" si="2">J11/L11</f>
        <v>0.23615690503276202</v>
      </c>
      <c r="P11" s="7">
        <f t="shared" ref="P11:P19" si="3">J11/M11</f>
        <v>2.7012503875167924</v>
      </c>
      <c r="R11" s="4">
        <v>2003</v>
      </c>
      <c r="S11" s="6">
        <v>0</v>
      </c>
      <c r="T11" s="5">
        <v>-1113</v>
      </c>
      <c r="U11" s="6">
        <v>-194</v>
      </c>
      <c r="V11" s="6">
        <v>0</v>
      </c>
      <c r="W11" s="6">
        <f>SUM(S11,V11)</f>
        <v>0</v>
      </c>
      <c r="X11" s="5">
        <f>ABS(SUM(T11:U11))</f>
        <v>1307</v>
      </c>
      <c r="Y11" s="5">
        <f t="shared" ref="Y11:Y19" si="4">SUM(W11:X11)</f>
        <v>1307</v>
      </c>
      <c r="Z11" s="7">
        <v>0.17197368421052631</v>
      </c>
      <c r="AA11" s="7">
        <v>0.23615690503276202</v>
      </c>
      <c r="AB11" s="7">
        <v>2.7012503875167924</v>
      </c>
    </row>
    <row r="12" spans="3:28" ht="15.75" thickBot="1">
      <c r="C12" s="4">
        <v>2004</v>
      </c>
      <c r="D12" s="6">
        <v>163</v>
      </c>
      <c r="E12" s="6">
        <v>0</v>
      </c>
      <c r="F12" s="6">
        <v>0</v>
      </c>
      <c r="G12" s="6">
        <v>158</v>
      </c>
      <c r="H12" s="6">
        <f t="shared" ref="H12:H19" si="5">SUM(D12,G12)</f>
        <v>321</v>
      </c>
      <c r="I12" s="5">
        <f t="shared" ref="I12:I19" si="6">ABS(SUM(E12:F12))</f>
        <v>0</v>
      </c>
      <c r="J12" s="5">
        <f t="shared" si="0"/>
        <v>321</v>
      </c>
      <c r="K12" s="5">
        <v>8900</v>
      </c>
      <c r="L12" s="5">
        <v>6523.942</v>
      </c>
      <c r="M12" s="5">
        <v>928.59</v>
      </c>
      <c r="N12" s="7">
        <f t="shared" si="1"/>
        <v>3.6067415730337081E-2</v>
      </c>
      <c r="O12" s="7">
        <f t="shared" si="2"/>
        <v>4.9203380410187583E-2</v>
      </c>
      <c r="P12" s="7">
        <f t="shared" si="3"/>
        <v>0.34568539398442799</v>
      </c>
      <c r="R12" s="4">
        <v>2004</v>
      </c>
      <c r="S12" s="6">
        <v>163</v>
      </c>
      <c r="T12" s="6">
        <v>0</v>
      </c>
      <c r="U12" s="6">
        <v>0</v>
      </c>
      <c r="V12" s="6">
        <v>158</v>
      </c>
      <c r="W12" s="6">
        <f t="shared" ref="W12:W19" si="7">SUM(S12,V12)</f>
        <v>321</v>
      </c>
      <c r="X12" s="5">
        <f t="shared" ref="X12:X19" si="8">ABS(SUM(T12:U12))</f>
        <v>0</v>
      </c>
      <c r="Y12" s="5">
        <f t="shared" si="4"/>
        <v>321</v>
      </c>
      <c r="Z12" s="7">
        <v>3.6067415730337081E-2</v>
      </c>
      <c r="AA12" s="7">
        <v>4.9203380410187583E-2</v>
      </c>
      <c r="AB12" s="7">
        <v>0.34568539398442799</v>
      </c>
    </row>
    <row r="13" spans="3:28" ht="15.75" thickBot="1">
      <c r="C13" s="4">
        <v>2005</v>
      </c>
      <c r="D13" s="6">
        <v>0</v>
      </c>
      <c r="E13" s="6">
        <v>-109</v>
      </c>
      <c r="F13" s="6">
        <v>0</v>
      </c>
      <c r="G13" s="6">
        <v>334</v>
      </c>
      <c r="H13" s="6">
        <f t="shared" si="5"/>
        <v>334</v>
      </c>
      <c r="I13" s="5">
        <f t="shared" si="6"/>
        <v>109</v>
      </c>
      <c r="J13" s="5">
        <f t="shared" si="0"/>
        <v>443</v>
      </c>
      <c r="K13" s="5">
        <v>10730</v>
      </c>
      <c r="L13" s="5">
        <v>8149.5170280000002</v>
      </c>
      <c r="M13" s="5">
        <v>615.33000000000004</v>
      </c>
      <c r="N13" s="7">
        <f t="shared" si="1"/>
        <v>4.1286113699906805E-2</v>
      </c>
      <c r="O13" s="7">
        <f t="shared" si="2"/>
        <v>5.4359049558145175E-2</v>
      </c>
      <c r="P13" s="7">
        <f t="shared" si="3"/>
        <v>0.71993889457689364</v>
      </c>
      <c r="R13" s="4">
        <v>2005</v>
      </c>
      <c r="S13" s="6">
        <v>0</v>
      </c>
      <c r="T13" s="6">
        <v>-109</v>
      </c>
      <c r="U13" s="6">
        <v>0</v>
      </c>
      <c r="V13" s="6">
        <v>334</v>
      </c>
      <c r="W13" s="6">
        <f t="shared" si="7"/>
        <v>334</v>
      </c>
      <c r="X13" s="5">
        <f t="shared" si="8"/>
        <v>109</v>
      </c>
      <c r="Y13" s="5">
        <f t="shared" si="4"/>
        <v>443</v>
      </c>
      <c r="Z13" s="7">
        <v>4.1286113699906805E-2</v>
      </c>
      <c r="AA13" s="7">
        <v>5.4359049558145175E-2</v>
      </c>
      <c r="AB13" s="7">
        <v>0.71993889457689364</v>
      </c>
    </row>
    <row r="14" spans="3:28" ht="15.75" thickBot="1">
      <c r="C14" s="4">
        <v>2006</v>
      </c>
      <c r="D14" s="6">
        <v>0</v>
      </c>
      <c r="E14" s="6">
        <v>-90</v>
      </c>
      <c r="F14" s="6">
        <v>-59</v>
      </c>
      <c r="G14" s="6">
        <v>0</v>
      </c>
      <c r="H14" s="6">
        <f t="shared" si="5"/>
        <v>0</v>
      </c>
      <c r="I14" s="5">
        <f t="shared" si="6"/>
        <v>149</v>
      </c>
      <c r="J14" s="5">
        <f t="shared" si="0"/>
        <v>149</v>
      </c>
      <c r="K14" s="5">
        <v>20410</v>
      </c>
      <c r="L14" s="5">
        <v>10480.36</v>
      </c>
      <c r="M14" s="5">
        <v>595.09</v>
      </c>
      <c r="N14" s="7">
        <f t="shared" si="1"/>
        <v>7.300342969132778E-3</v>
      </c>
      <c r="O14" s="7">
        <f t="shared" si="2"/>
        <v>1.4217068879313306E-2</v>
      </c>
      <c r="P14" s="7">
        <f t="shared" si="3"/>
        <v>0.25038229511502458</v>
      </c>
      <c r="R14" s="4">
        <v>2006</v>
      </c>
      <c r="S14" s="6">
        <v>0</v>
      </c>
      <c r="T14" s="6">
        <v>-90</v>
      </c>
      <c r="U14" s="6">
        <v>-59</v>
      </c>
      <c r="V14" s="6">
        <v>0</v>
      </c>
      <c r="W14" s="6">
        <f t="shared" si="7"/>
        <v>0</v>
      </c>
      <c r="X14" s="5">
        <f t="shared" si="8"/>
        <v>149</v>
      </c>
      <c r="Y14" s="5">
        <f t="shared" si="4"/>
        <v>149</v>
      </c>
      <c r="Z14" s="7">
        <v>7.300342969132778E-3</v>
      </c>
      <c r="AA14" s="7">
        <v>1.4217068879313306E-2</v>
      </c>
      <c r="AB14" s="7">
        <v>0.25038229511502458</v>
      </c>
    </row>
    <row r="15" spans="3:28" ht="15.75" thickBot="1">
      <c r="C15" s="4">
        <v>2007</v>
      </c>
      <c r="D15" s="6">
        <v>681</v>
      </c>
      <c r="E15" s="6">
        <v>0</v>
      </c>
      <c r="F15" s="6">
        <v>0</v>
      </c>
      <c r="G15" s="6">
        <v>95</v>
      </c>
      <c r="H15" s="6">
        <f t="shared" si="5"/>
        <v>776</v>
      </c>
      <c r="I15" s="5">
        <f t="shared" si="6"/>
        <v>0</v>
      </c>
      <c r="J15" s="5">
        <f t="shared" si="0"/>
        <v>776</v>
      </c>
      <c r="K15" s="5">
        <v>24760</v>
      </c>
      <c r="L15" s="5">
        <v>12256.04</v>
      </c>
      <c r="M15" s="5">
        <v>709.99</v>
      </c>
      <c r="N15" s="7">
        <f t="shared" si="1"/>
        <v>3.1340872374798059E-2</v>
      </c>
      <c r="O15" s="7">
        <f t="shared" si="2"/>
        <v>6.3315720248954793E-2</v>
      </c>
      <c r="P15" s="7">
        <f t="shared" si="3"/>
        <v>1.0929731404667671</v>
      </c>
      <c r="R15" s="4">
        <v>2007</v>
      </c>
      <c r="S15" s="6">
        <v>681</v>
      </c>
      <c r="T15" s="6">
        <v>0</v>
      </c>
      <c r="U15" s="6">
        <v>0</v>
      </c>
      <c r="V15" s="6">
        <v>95</v>
      </c>
      <c r="W15" s="6">
        <f t="shared" si="7"/>
        <v>776</v>
      </c>
      <c r="X15" s="5">
        <f t="shared" si="8"/>
        <v>0</v>
      </c>
      <c r="Y15" s="5">
        <f t="shared" si="4"/>
        <v>776</v>
      </c>
      <c r="Z15" s="7">
        <v>3.1340872374798059E-2</v>
      </c>
      <c r="AA15" s="7">
        <v>6.3315720248954793E-2</v>
      </c>
      <c r="AB15" s="7">
        <v>1.0929731404667671</v>
      </c>
    </row>
    <row r="16" spans="3:28" ht="15.75" thickBot="1">
      <c r="C16" s="4">
        <v>2008</v>
      </c>
      <c r="D16" s="5">
        <v>1877</v>
      </c>
      <c r="E16" s="6">
        <v>0</v>
      </c>
      <c r="F16" s="5">
        <v>-1377</v>
      </c>
      <c r="G16" s="6">
        <v>0</v>
      </c>
      <c r="H16" s="6">
        <f t="shared" si="5"/>
        <v>1877</v>
      </c>
      <c r="I16" s="5">
        <f t="shared" si="6"/>
        <v>1377</v>
      </c>
      <c r="J16" s="5">
        <f t="shared" si="0"/>
        <v>3254</v>
      </c>
      <c r="K16" s="5">
        <v>28530</v>
      </c>
      <c r="L16" s="5">
        <v>15538.238000000001</v>
      </c>
      <c r="M16" s="5">
        <v>726.03</v>
      </c>
      <c r="N16" s="7">
        <f t="shared" si="1"/>
        <v>0.11405538030143708</v>
      </c>
      <c r="O16" s="7">
        <f t="shared" si="2"/>
        <v>0.20941885431282489</v>
      </c>
      <c r="P16" s="7">
        <f t="shared" si="3"/>
        <v>4.4819084610828757</v>
      </c>
      <c r="R16" s="4">
        <v>2008</v>
      </c>
      <c r="S16" s="5">
        <v>1877</v>
      </c>
      <c r="T16" s="6">
        <v>0</v>
      </c>
      <c r="U16" s="5">
        <v>-1377</v>
      </c>
      <c r="V16" s="6">
        <v>0</v>
      </c>
      <c r="W16" s="6">
        <f t="shared" si="7"/>
        <v>1877</v>
      </c>
      <c r="X16" s="5">
        <f t="shared" si="8"/>
        <v>1377</v>
      </c>
      <c r="Y16" s="5">
        <f t="shared" si="4"/>
        <v>3254</v>
      </c>
      <c r="Z16" s="7">
        <v>0.11405538030143708</v>
      </c>
      <c r="AA16" s="7">
        <v>0.20941885431282489</v>
      </c>
      <c r="AB16" s="7">
        <v>4.4819084610828757</v>
      </c>
    </row>
    <row r="17" spans="3:28" ht="15.75" thickBot="1">
      <c r="C17" s="4">
        <v>2009</v>
      </c>
      <c r="D17" s="6">
        <v>300</v>
      </c>
      <c r="E17" s="6">
        <v>0</v>
      </c>
      <c r="F17" s="5">
        <v>-1531</v>
      </c>
      <c r="G17" s="6">
        <v>0</v>
      </c>
      <c r="H17" s="6">
        <f t="shared" si="5"/>
        <v>300</v>
      </c>
      <c r="I17" s="5">
        <f t="shared" si="6"/>
        <v>1531</v>
      </c>
      <c r="J17" s="5">
        <f t="shared" si="0"/>
        <v>1831</v>
      </c>
      <c r="K17" s="5">
        <v>25980</v>
      </c>
      <c r="L17" s="5">
        <v>13885.970000000001</v>
      </c>
      <c r="M17" s="5">
        <v>820.83</v>
      </c>
      <c r="N17" s="7">
        <f t="shared" si="1"/>
        <v>7.0477290223248654E-2</v>
      </c>
      <c r="O17" s="7">
        <f t="shared" si="2"/>
        <v>0.13185971163699761</v>
      </c>
      <c r="P17" s="7">
        <f t="shared" si="3"/>
        <v>2.2306689570312974</v>
      </c>
      <c r="R17" s="4">
        <v>2009</v>
      </c>
      <c r="S17" s="6">
        <v>300</v>
      </c>
      <c r="T17" s="6">
        <v>0</v>
      </c>
      <c r="U17" s="5">
        <v>-1531</v>
      </c>
      <c r="V17" s="6">
        <v>0</v>
      </c>
      <c r="W17" s="6">
        <f t="shared" si="7"/>
        <v>300</v>
      </c>
      <c r="X17" s="5">
        <f t="shared" si="8"/>
        <v>1531</v>
      </c>
      <c r="Y17" s="5">
        <f t="shared" si="4"/>
        <v>1831</v>
      </c>
      <c r="Z17" s="7">
        <v>7.0477290223248654E-2</v>
      </c>
      <c r="AA17" s="7">
        <v>0.13185971163699761</v>
      </c>
      <c r="AB17" s="7">
        <v>2.2306689570312974</v>
      </c>
    </row>
    <row r="18" spans="3:28" ht="15.75" thickBot="1">
      <c r="C18" s="4">
        <v>2010</v>
      </c>
      <c r="D18" s="5">
        <v>2090</v>
      </c>
      <c r="E18" s="6">
        <v>0</v>
      </c>
      <c r="F18" s="5">
        <v>-1482</v>
      </c>
      <c r="G18" s="6">
        <v>0</v>
      </c>
      <c r="H18" s="6">
        <f t="shared" si="5"/>
        <v>2090</v>
      </c>
      <c r="I18" s="5">
        <f t="shared" si="6"/>
        <v>1482</v>
      </c>
      <c r="J18" s="5">
        <f t="shared" si="0"/>
        <v>3572</v>
      </c>
      <c r="K18" s="5">
        <v>32170</v>
      </c>
      <c r="L18" s="5">
        <v>18882.2</v>
      </c>
      <c r="M18" s="5">
        <v>899.98</v>
      </c>
      <c r="N18" s="7">
        <f t="shared" si="1"/>
        <v>0.11103512589368977</v>
      </c>
      <c r="O18" s="7">
        <f t="shared" si="2"/>
        <v>0.18917287180519218</v>
      </c>
      <c r="P18" s="7">
        <f t="shared" si="3"/>
        <v>3.9689770883797415</v>
      </c>
      <c r="R18" s="4">
        <v>2010</v>
      </c>
      <c r="S18" s="5">
        <v>2090</v>
      </c>
      <c r="T18" s="6">
        <v>0</v>
      </c>
      <c r="U18" s="5">
        <v>-1482</v>
      </c>
      <c r="V18" s="6">
        <v>0</v>
      </c>
      <c r="W18" s="6">
        <f t="shared" si="7"/>
        <v>2090</v>
      </c>
      <c r="X18" s="5">
        <f t="shared" si="8"/>
        <v>1482</v>
      </c>
      <c r="Y18" s="5">
        <f t="shared" si="4"/>
        <v>3572</v>
      </c>
      <c r="Z18" s="7">
        <v>0.11103512589368977</v>
      </c>
      <c r="AA18" s="7">
        <v>0.18917287180519218</v>
      </c>
      <c r="AB18" s="7">
        <v>3.9689770883797415</v>
      </c>
    </row>
    <row r="19" spans="3:28" ht="15.75" thickBot="1">
      <c r="C19" s="20">
        <v>2011</v>
      </c>
      <c r="D19" s="21">
        <v>0</v>
      </c>
      <c r="E19" s="22">
        <v>-1119</v>
      </c>
      <c r="F19" s="21">
        <v>0</v>
      </c>
      <c r="G19" s="22">
        <v>1542</v>
      </c>
      <c r="H19" s="6">
        <f t="shared" si="5"/>
        <v>1542</v>
      </c>
      <c r="I19" s="5">
        <f t="shared" si="6"/>
        <v>1119</v>
      </c>
      <c r="J19" s="5">
        <f t="shared" si="0"/>
        <v>2661</v>
      </c>
      <c r="K19" s="22">
        <v>39200</v>
      </c>
      <c r="L19" s="22">
        <v>28753.82</v>
      </c>
      <c r="M19" s="22">
        <v>908.1</v>
      </c>
      <c r="N19" s="7">
        <f t="shared" si="1"/>
        <v>6.7882653061224485E-2</v>
      </c>
      <c r="O19" s="7">
        <f t="shared" si="2"/>
        <v>9.2544225428134425E-2</v>
      </c>
      <c r="P19" s="7">
        <f t="shared" si="3"/>
        <v>2.9302940204823256</v>
      </c>
      <c r="R19" s="20">
        <v>2011</v>
      </c>
      <c r="S19" s="21">
        <v>0</v>
      </c>
      <c r="T19" s="22">
        <v>-1119</v>
      </c>
      <c r="U19" s="21">
        <v>0</v>
      </c>
      <c r="V19" s="22">
        <v>1542</v>
      </c>
      <c r="W19" s="6">
        <f t="shared" si="7"/>
        <v>1542</v>
      </c>
      <c r="X19" s="5">
        <f t="shared" si="8"/>
        <v>1119</v>
      </c>
      <c r="Y19" s="5">
        <f t="shared" si="4"/>
        <v>2661</v>
      </c>
      <c r="Z19" s="7">
        <v>6.7882653061224485E-2</v>
      </c>
      <c r="AA19" s="7">
        <v>9.2544225428134425E-2</v>
      </c>
      <c r="AB19" s="7">
        <v>2.9302940204823256</v>
      </c>
    </row>
    <row r="20" spans="3:28" ht="15.75" thickBot="1">
      <c r="C20" s="23" t="s">
        <v>10</v>
      </c>
      <c r="D20" s="24">
        <f t="shared" ref="D20:P20" si="9">AVERAGE(D10:D19)</f>
        <v>567.88888888888891</v>
      </c>
      <c r="E20" s="24">
        <f t="shared" si="9"/>
        <v>-270.11111111111109</v>
      </c>
      <c r="F20" s="24">
        <f t="shared" si="9"/>
        <v>-464.3</v>
      </c>
      <c r="G20" s="24">
        <f t="shared" si="9"/>
        <v>220.8</v>
      </c>
      <c r="H20" s="24">
        <f t="shared" si="9"/>
        <v>731.9</v>
      </c>
      <c r="I20" s="24">
        <f t="shared" si="9"/>
        <v>707.4</v>
      </c>
      <c r="J20" s="24">
        <f t="shared" si="9"/>
        <v>1439.3</v>
      </c>
      <c r="K20" s="24">
        <f t="shared" si="9"/>
        <v>20448</v>
      </c>
      <c r="L20" s="24">
        <f t="shared" si="9"/>
        <v>12457.465702799998</v>
      </c>
      <c r="M20" s="24">
        <f t="shared" si="9"/>
        <v>709.28099999999995</v>
      </c>
      <c r="N20" s="59">
        <f t="shared" si="9"/>
        <v>6.6416081394817209E-2</v>
      </c>
      <c r="O20" s="59">
        <f t="shared" si="9"/>
        <v>0.10575340081814007</v>
      </c>
      <c r="P20" s="59">
        <f t="shared" si="9"/>
        <v>1.8917130734828926</v>
      </c>
      <c r="R20" s="23" t="s">
        <v>10</v>
      </c>
      <c r="S20" s="24">
        <f t="shared" ref="S20:AB20" si="10">AVERAGE(S10:S19)</f>
        <v>567.88888888888891</v>
      </c>
      <c r="T20" s="24">
        <f t="shared" si="10"/>
        <v>-270.11111111111109</v>
      </c>
      <c r="U20" s="24">
        <f t="shared" si="10"/>
        <v>-464.3</v>
      </c>
      <c r="V20" s="24">
        <f t="shared" si="10"/>
        <v>220.8</v>
      </c>
      <c r="W20" s="24">
        <f t="shared" si="10"/>
        <v>731.9</v>
      </c>
      <c r="X20" s="24">
        <f t="shared" si="10"/>
        <v>707.4</v>
      </c>
      <c r="Y20" s="24">
        <f t="shared" si="10"/>
        <v>1439.3</v>
      </c>
      <c r="Z20" s="59">
        <f t="shared" si="10"/>
        <v>6.6416081394817209E-2</v>
      </c>
      <c r="AA20" s="59">
        <f t="shared" si="10"/>
        <v>0.10575340081814007</v>
      </c>
      <c r="AB20" s="59">
        <f t="shared" si="10"/>
        <v>1.8917130734828926</v>
      </c>
    </row>
    <row r="21" spans="3:28" ht="15.75" thickBot="1">
      <c r="C21" s="9" t="s">
        <v>11</v>
      </c>
      <c r="D21" s="10">
        <f t="shared" ref="D21:I21" si="11">SUM(D10:D19)</f>
        <v>5111</v>
      </c>
      <c r="E21" s="10">
        <f t="shared" si="11"/>
        <v>-2431</v>
      </c>
      <c r="F21" s="10">
        <f t="shared" si="11"/>
        <v>-4643</v>
      </c>
      <c r="G21" s="10">
        <f t="shared" si="11"/>
        <v>2208</v>
      </c>
      <c r="H21" s="10">
        <f t="shared" si="11"/>
        <v>7319</v>
      </c>
      <c r="I21" s="10">
        <f t="shared" si="11"/>
        <v>7074</v>
      </c>
      <c r="J21" s="10">
        <f>SUM(J10:J19)</f>
        <v>14393</v>
      </c>
      <c r="K21" s="12" t="s">
        <v>28</v>
      </c>
      <c r="L21" s="12" t="s">
        <v>28</v>
      </c>
      <c r="M21" s="12" t="s">
        <v>28</v>
      </c>
      <c r="N21" s="12" t="s">
        <v>28</v>
      </c>
      <c r="O21" s="12" t="s">
        <v>28</v>
      </c>
      <c r="P21" s="12" t="s">
        <v>28</v>
      </c>
      <c r="R21" s="9" t="s">
        <v>11</v>
      </c>
      <c r="S21" s="10">
        <f t="shared" ref="S21:X21" si="12">SUM(S10:S19)</f>
        <v>5111</v>
      </c>
      <c r="T21" s="10">
        <f t="shared" si="12"/>
        <v>-2431</v>
      </c>
      <c r="U21" s="10">
        <f t="shared" si="12"/>
        <v>-4643</v>
      </c>
      <c r="V21" s="10">
        <f t="shared" si="12"/>
        <v>2208</v>
      </c>
      <c r="W21" s="10">
        <f t="shared" si="12"/>
        <v>7319</v>
      </c>
      <c r="X21" s="10">
        <f t="shared" si="12"/>
        <v>7074</v>
      </c>
      <c r="Y21" s="10">
        <f>SUM(Y10:Y19)</f>
        <v>14393</v>
      </c>
      <c r="Z21" s="12" t="s">
        <v>28</v>
      </c>
      <c r="AA21" s="12" t="s">
        <v>28</v>
      </c>
      <c r="AB21" s="12" t="s">
        <v>28</v>
      </c>
    </row>
    <row r="22" spans="3:28">
      <c r="C22" s="25"/>
      <c r="R22" s="25"/>
    </row>
    <row r="24" spans="3:28">
      <c r="C24" s="61" t="s">
        <v>29</v>
      </c>
      <c r="D24" s="61"/>
      <c r="E24" s="61"/>
      <c r="F24" s="61"/>
      <c r="G24" s="61"/>
      <c r="H24" s="61"/>
      <c r="I24" s="61"/>
      <c r="J24" s="61"/>
      <c r="K24" s="61"/>
      <c r="L24" s="61"/>
      <c r="M24" s="61"/>
      <c r="N24" s="61"/>
      <c r="R24" s="61" t="s">
        <v>29</v>
      </c>
      <c r="S24" s="61"/>
      <c r="T24" s="61"/>
      <c r="U24" s="61"/>
      <c r="V24" s="61"/>
      <c r="W24" s="61"/>
      <c r="X24" s="61"/>
      <c r="Y24" s="61"/>
      <c r="Z24" s="61"/>
    </row>
    <row r="25" spans="3:28">
      <c r="C25" s="61"/>
      <c r="D25" s="61"/>
      <c r="E25" s="61"/>
      <c r="F25" s="61"/>
      <c r="G25" s="61"/>
      <c r="H25" s="61"/>
      <c r="I25" s="61"/>
      <c r="J25" s="61"/>
      <c r="K25" s="61"/>
      <c r="L25" s="61"/>
      <c r="M25" s="61"/>
      <c r="N25" s="61"/>
      <c r="R25" s="61"/>
      <c r="S25" s="61"/>
      <c r="T25" s="61"/>
      <c r="U25" s="61"/>
      <c r="V25" s="61"/>
      <c r="W25" s="61"/>
      <c r="X25" s="61"/>
      <c r="Y25" s="61"/>
      <c r="Z25" s="61"/>
    </row>
    <row r="26" spans="3:28">
      <c r="C26" s="61"/>
      <c r="D26" s="61"/>
      <c r="E26" s="61"/>
      <c r="F26" s="61"/>
      <c r="G26" s="61"/>
      <c r="H26" s="61"/>
      <c r="I26" s="61"/>
      <c r="J26" s="61"/>
      <c r="K26" s="61"/>
      <c r="L26" s="61"/>
      <c r="M26" s="61"/>
      <c r="N26" s="61"/>
      <c r="R26" s="61"/>
      <c r="S26" s="61"/>
      <c r="T26" s="61"/>
      <c r="U26" s="61"/>
      <c r="V26" s="61"/>
      <c r="W26" s="61"/>
      <c r="X26" s="61"/>
      <c r="Y26" s="61"/>
      <c r="Z26" s="61"/>
    </row>
    <row r="27" spans="3:28">
      <c r="C27" s="61"/>
      <c r="D27" s="61"/>
      <c r="E27" s="61"/>
      <c r="F27" s="61"/>
      <c r="G27" s="61"/>
      <c r="H27" s="61"/>
      <c r="I27" s="61"/>
      <c r="J27" s="61"/>
      <c r="K27" s="61"/>
      <c r="L27" s="61"/>
      <c r="M27" s="61"/>
      <c r="N27" s="61"/>
      <c r="R27" s="61"/>
      <c r="S27" s="61"/>
      <c r="T27" s="61"/>
      <c r="U27" s="61"/>
      <c r="V27" s="61"/>
      <c r="W27" s="61"/>
      <c r="X27" s="61"/>
      <c r="Y27" s="61"/>
      <c r="Z27" s="61"/>
    </row>
    <row r="29" spans="3:28">
      <c r="C29" s="25"/>
    </row>
    <row r="31" spans="3:28">
      <c r="C31" s="61"/>
      <c r="D31" s="61"/>
      <c r="E31" s="61"/>
      <c r="F31" s="61"/>
      <c r="G31" s="61"/>
      <c r="H31" s="61"/>
      <c r="I31" s="61"/>
      <c r="J31" s="61"/>
      <c r="K31" s="61"/>
      <c r="L31" s="61"/>
      <c r="M31" s="61"/>
      <c r="N31" s="61"/>
    </row>
    <row r="32" spans="3:28">
      <c r="C32" s="61"/>
      <c r="D32" s="61"/>
      <c r="E32" s="61"/>
      <c r="F32" s="61"/>
      <c r="G32" s="61"/>
      <c r="H32" s="61"/>
      <c r="I32" s="61"/>
      <c r="J32" s="61"/>
      <c r="K32" s="61"/>
      <c r="L32" s="61"/>
      <c r="M32" s="61"/>
      <c r="N32" s="61"/>
    </row>
    <row r="33" spans="3:14">
      <c r="C33" s="61"/>
      <c r="D33" s="61"/>
      <c r="E33" s="61"/>
      <c r="F33" s="61"/>
      <c r="G33" s="61"/>
      <c r="H33" s="61"/>
      <c r="I33" s="61"/>
      <c r="J33" s="61"/>
      <c r="K33" s="61"/>
      <c r="L33" s="61"/>
      <c r="M33" s="61"/>
      <c r="N33" s="61"/>
    </row>
    <row r="34" spans="3:14">
      <c r="C34" s="61"/>
      <c r="D34" s="61"/>
      <c r="E34" s="61"/>
      <c r="F34" s="61"/>
      <c r="G34" s="61"/>
      <c r="H34" s="61"/>
      <c r="I34" s="61"/>
      <c r="J34" s="61"/>
      <c r="K34" s="61"/>
      <c r="L34" s="61"/>
      <c r="M34" s="61"/>
      <c r="N34" s="61"/>
    </row>
  </sheetData>
  <mergeCells count="28">
    <mergeCell ref="P6:P9"/>
    <mergeCell ref="C4:P4"/>
    <mergeCell ref="C5:P5"/>
    <mergeCell ref="C24:N27"/>
    <mergeCell ref="H6:H9"/>
    <mergeCell ref="C6:C9"/>
    <mergeCell ref="D6:E6"/>
    <mergeCell ref="F6:G6"/>
    <mergeCell ref="I6:I9"/>
    <mergeCell ref="J6:J9"/>
    <mergeCell ref="K6:K9"/>
    <mergeCell ref="N6:N9"/>
    <mergeCell ref="C31:N34"/>
    <mergeCell ref="R4:AB4"/>
    <mergeCell ref="R5:AB5"/>
    <mergeCell ref="R6:R9"/>
    <mergeCell ref="S6:T6"/>
    <mergeCell ref="U6:V6"/>
    <mergeCell ref="W6:W9"/>
    <mergeCell ref="X6:X9"/>
    <mergeCell ref="Y6:Y9"/>
    <mergeCell ref="Z6:Z9"/>
    <mergeCell ref="AA6:AA9"/>
    <mergeCell ref="AB6:AB9"/>
    <mergeCell ref="R24:Z27"/>
    <mergeCell ref="O6:O9"/>
    <mergeCell ref="L6:L9"/>
    <mergeCell ref="M6:M9"/>
  </mergeCells>
  <pageMargins left="0.7" right="0.7" top="0.75" bottom="0.75" header="0.3" footer="0.3"/>
  <ignoredErrors>
    <ignoredError sqref="I11:I19" formulaRange="1"/>
  </ignoredErrors>
</worksheet>
</file>

<file path=xl/worksheets/sheet2.xml><?xml version="1.0" encoding="utf-8"?>
<worksheet xmlns="http://schemas.openxmlformats.org/spreadsheetml/2006/main" xmlns:r="http://schemas.openxmlformats.org/officeDocument/2006/relationships">
  <sheetPr codeName="Sheet1"/>
  <dimension ref="C3:AB37"/>
  <sheetViews>
    <sheetView tabSelected="1" workbookViewId="0">
      <selection activeCell="C2" sqref="C2"/>
    </sheetView>
  </sheetViews>
  <sheetFormatPr defaultRowHeight="15"/>
  <cols>
    <col min="3" max="3" width="15" customWidth="1"/>
    <col min="5" max="5" width="9.85546875" customWidth="1"/>
    <col min="7" max="7" width="9.7109375" customWidth="1"/>
    <col min="8" max="9" width="10.42578125" customWidth="1"/>
    <col min="10" max="10" width="10" customWidth="1"/>
    <col min="11" max="13" width="11" customWidth="1"/>
    <col min="14" max="16" width="12.7109375" customWidth="1"/>
  </cols>
  <sheetData>
    <row r="3" spans="3:28">
      <c r="C3" s="62" t="s">
        <v>23</v>
      </c>
      <c r="D3" s="62"/>
      <c r="E3" s="62"/>
      <c r="F3" s="62"/>
      <c r="G3" s="62"/>
      <c r="H3" s="62"/>
      <c r="I3" s="62"/>
      <c r="J3" s="62"/>
      <c r="K3" s="62"/>
      <c r="L3" s="62"/>
      <c r="M3" s="62"/>
      <c r="N3" s="62"/>
      <c r="O3" s="62"/>
      <c r="P3" s="62"/>
      <c r="R3" s="62" t="s">
        <v>23</v>
      </c>
      <c r="S3" s="62"/>
      <c r="T3" s="62"/>
      <c r="U3" s="62"/>
      <c r="V3" s="62"/>
      <c r="W3" s="62"/>
      <c r="X3" s="62"/>
      <c r="Y3" s="62"/>
      <c r="Z3" s="62"/>
      <c r="AA3" s="62"/>
      <c r="AB3" s="62"/>
    </row>
    <row r="4" spans="3:28" ht="15.75" thickBot="1">
      <c r="C4" s="63" t="s">
        <v>0</v>
      </c>
      <c r="D4" s="63"/>
      <c r="E4" s="63"/>
      <c r="F4" s="63"/>
      <c r="G4" s="63"/>
      <c r="H4" s="63"/>
      <c r="I4" s="63"/>
      <c r="J4" s="63"/>
      <c r="K4" s="63"/>
      <c r="L4" s="63"/>
      <c r="M4" s="63"/>
      <c r="N4" s="63"/>
      <c r="O4" s="63"/>
      <c r="P4" s="63"/>
      <c r="R4" s="63" t="s">
        <v>0</v>
      </c>
      <c r="S4" s="63"/>
      <c r="T4" s="63"/>
      <c r="U4" s="63"/>
      <c r="V4" s="63"/>
      <c r="W4" s="63"/>
      <c r="X4" s="63"/>
      <c r="Y4" s="63"/>
      <c r="Z4" s="63"/>
      <c r="AA4" s="63"/>
      <c r="AB4" s="63"/>
    </row>
    <row r="5" spans="3:28" ht="29.25" customHeight="1" thickBot="1">
      <c r="C5" s="64" t="s">
        <v>1</v>
      </c>
      <c r="D5" s="67" t="s">
        <v>2</v>
      </c>
      <c r="E5" s="68"/>
      <c r="F5" s="69" t="s">
        <v>3</v>
      </c>
      <c r="G5" s="68"/>
      <c r="H5" s="70" t="s">
        <v>24</v>
      </c>
      <c r="I5" s="73" t="s">
        <v>25</v>
      </c>
      <c r="J5" s="73" t="s">
        <v>26</v>
      </c>
      <c r="K5" s="73" t="s">
        <v>4</v>
      </c>
      <c r="L5" s="73" t="s">
        <v>52</v>
      </c>
      <c r="M5" s="73" t="s">
        <v>53</v>
      </c>
      <c r="N5" s="73" t="s">
        <v>27</v>
      </c>
      <c r="O5" s="73" t="s">
        <v>51</v>
      </c>
      <c r="P5" s="73" t="s">
        <v>54</v>
      </c>
      <c r="R5" s="64" t="s">
        <v>1</v>
      </c>
      <c r="S5" s="67" t="s">
        <v>2</v>
      </c>
      <c r="T5" s="68"/>
      <c r="U5" s="69" t="s">
        <v>3</v>
      </c>
      <c r="V5" s="68"/>
      <c r="W5" s="70" t="s">
        <v>24</v>
      </c>
      <c r="X5" s="73" t="s">
        <v>25</v>
      </c>
      <c r="Y5" s="73" t="s">
        <v>26</v>
      </c>
      <c r="Z5" s="73" t="s">
        <v>27</v>
      </c>
      <c r="AA5" s="73" t="s">
        <v>51</v>
      </c>
      <c r="AB5" s="73" t="s">
        <v>54</v>
      </c>
    </row>
    <row r="6" spans="3:28">
      <c r="C6" s="65"/>
      <c r="D6" s="73" t="s">
        <v>5</v>
      </c>
      <c r="E6" s="73" t="s">
        <v>6</v>
      </c>
      <c r="F6" s="73" t="s">
        <v>7</v>
      </c>
      <c r="G6" s="73" t="s">
        <v>8</v>
      </c>
      <c r="H6" s="71"/>
      <c r="I6" s="74"/>
      <c r="J6" s="74"/>
      <c r="K6" s="74"/>
      <c r="L6" s="74"/>
      <c r="M6" s="74"/>
      <c r="N6" s="74"/>
      <c r="O6" s="74"/>
      <c r="P6" s="74"/>
      <c r="R6" s="65"/>
      <c r="S6" s="73" t="s">
        <v>5</v>
      </c>
      <c r="T6" s="73" t="s">
        <v>6</v>
      </c>
      <c r="U6" s="73" t="s">
        <v>7</v>
      </c>
      <c r="V6" s="73" t="s">
        <v>8</v>
      </c>
      <c r="W6" s="71"/>
      <c r="X6" s="74"/>
      <c r="Y6" s="74"/>
      <c r="Z6" s="74"/>
      <c r="AA6" s="74"/>
      <c r="AB6" s="74"/>
    </row>
    <row r="7" spans="3:28">
      <c r="C7" s="65"/>
      <c r="D7" s="74"/>
      <c r="E7" s="74"/>
      <c r="F7" s="74"/>
      <c r="G7" s="74"/>
      <c r="H7" s="71"/>
      <c r="I7" s="74"/>
      <c r="J7" s="74"/>
      <c r="K7" s="74"/>
      <c r="L7" s="74"/>
      <c r="M7" s="74"/>
      <c r="N7" s="74"/>
      <c r="O7" s="74"/>
      <c r="P7" s="74"/>
      <c r="R7" s="65"/>
      <c r="S7" s="74"/>
      <c r="T7" s="74"/>
      <c r="U7" s="74"/>
      <c r="V7" s="74"/>
      <c r="W7" s="71"/>
      <c r="X7" s="74"/>
      <c r="Y7" s="74"/>
      <c r="Z7" s="74"/>
      <c r="AA7" s="74"/>
      <c r="AB7" s="74"/>
    </row>
    <row r="8" spans="3:28" ht="15.75" thickBot="1">
      <c r="C8" s="66"/>
      <c r="D8" s="75"/>
      <c r="E8" s="75"/>
      <c r="F8" s="75"/>
      <c r="G8" s="75"/>
      <c r="H8" s="72"/>
      <c r="I8" s="75"/>
      <c r="J8" s="75"/>
      <c r="K8" s="75"/>
      <c r="L8" s="75"/>
      <c r="M8" s="75"/>
      <c r="N8" s="75"/>
      <c r="O8" s="75"/>
      <c r="P8" s="75"/>
      <c r="R8" s="66"/>
      <c r="S8" s="75"/>
      <c r="T8" s="75"/>
      <c r="U8" s="75"/>
      <c r="V8" s="75"/>
      <c r="W8" s="72"/>
      <c r="X8" s="75"/>
      <c r="Y8" s="75"/>
      <c r="Z8" s="75"/>
      <c r="AA8" s="75"/>
      <c r="AB8" s="75"/>
    </row>
    <row r="9" spans="3:28" ht="15.75" thickBot="1">
      <c r="C9" s="4">
        <v>2002</v>
      </c>
      <c r="D9" s="5">
        <v>1698</v>
      </c>
      <c r="E9" s="6">
        <v>0</v>
      </c>
      <c r="F9" s="6">
        <v>0</v>
      </c>
      <c r="G9" s="6">
        <v>45</v>
      </c>
      <c r="H9" s="5">
        <v>1743</v>
      </c>
      <c r="I9" s="5">
        <f>ABS(SUM(E9:F9))</f>
        <v>0</v>
      </c>
      <c r="J9" s="5">
        <f>SUM(H9:I9)</f>
        <v>1743</v>
      </c>
      <c r="K9" s="5">
        <v>13150</v>
      </c>
      <c r="L9" s="5">
        <v>5361.0875152569552</v>
      </c>
      <c r="M9" s="5">
        <v>288.45999999999998</v>
      </c>
      <c r="N9" s="7">
        <f>$J9/K9</f>
        <v>0.13254752851711027</v>
      </c>
      <c r="O9" s="7">
        <f t="shared" ref="O9:P9" si="0">$J9/L9</f>
        <v>0.32512060193750791</v>
      </c>
      <c r="P9" s="7">
        <f t="shared" si="0"/>
        <v>6.0424322263052073</v>
      </c>
      <c r="R9" s="4">
        <v>2002</v>
      </c>
      <c r="S9" s="5">
        <v>1698</v>
      </c>
      <c r="T9" s="6">
        <v>0</v>
      </c>
      <c r="U9" s="6">
        <v>0</v>
      </c>
      <c r="V9" s="6">
        <v>45</v>
      </c>
      <c r="W9" s="5">
        <v>1743</v>
      </c>
      <c r="X9" s="5">
        <f>ABS(SUM(T9:U9))</f>
        <v>0</v>
      </c>
      <c r="Y9" s="5">
        <f>SUM(W9:X9)</f>
        <v>1743</v>
      </c>
      <c r="Z9" s="7">
        <v>0.13254752851711027</v>
      </c>
      <c r="AA9" s="7">
        <v>0.32512060193750791</v>
      </c>
      <c r="AB9" s="7">
        <v>6.0424322263052073</v>
      </c>
    </row>
    <row r="10" spans="3:28" ht="15.75" thickBot="1">
      <c r="C10" s="4">
        <v>2003</v>
      </c>
      <c r="D10" s="5">
        <v>1084</v>
      </c>
      <c r="E10" s="6">
        <v>0</v>
      </c>
      <c r="F10" s="6">
        <v>-592</v>
      </c>
      <c r="G10" s="6">
        <v>0</v>
      </c>
      <c r="H10" s="5">
        <v>1084</v>
      </c>
      <c r="I10" s="5">
        <f t="shared" ref="I10:I17" si="1">ABS(SUM(E10:F10))</f>
        <v>592</v>
      </c>
      <c r="J10" s="5">
        <f t="shared" ref="J10:J17" si="2">SUM(H10:I10)</f>
        <v>1676</v>
      </c>
      <c r="K10" s="5">
        <v>14900</v>
      </c>
      <c r="L10" s="5">
        <v>6136.5218545905082</v>
      </c>
      <c r="M10" s="5">
        <v>320.07</v>
      </c>
      <c r="N10" s="7">
        <f t="shared" ref="N10:N17" si="3">$J10/K10</f>
        <v>0.11248322147651006</v>
      </c>
      <c r="O10" s="7">
        <f t="shared" ref="O10:O17" si="4">$J10/L10</f>
        <v>0.27311888390754213</v>
      </c>
      <c r="P10" s="7">
        <f t="shared" ref="P10:P17" si="5">$J10/M10</f>
        <v>5.2363545474427466</v>
      </c>
      <c r="R10" s="4">
        <v>2003</v>
      </c>
      <c r="S10" s="5">
        <v>1084</v>
      </c>
      <c r="T10" s="6">
        <v>0</v>
      </c>
      <c r="U10" s="6">
        <v>-592</v>
      </c>
      <c r="V10" s="6">
        <v>0</v>
      </c>
      <c r="W10" s="5">
        <v>1084</v>
      </c>
      <c r="X10" s="5">
        <f t="shared" ref="X10:X17" si="6">ABS(SUM(T10:U10))</f>
        <v>592</v>
      </c>
      <c r="Y10" s="5">
        <f t="shared" ref="Y10:Y17" si="7">SUM(W10:X10)</f>
        <v>1676</v>
      </c>
      <c r="Z10" s="7">
        <v>0.11248322147651006</v>
      </c>
      <c r="AA10" s="7">
        <v>0.27311888390754213</v>
      </c>
      <c r="AB10" s="7">
        <v>5.2363545474427466</v>
      </c>
    </row>
    <row r="11" spans="3:28" ht="15.75" thickBot="1">
      <c r="C11" s="4">
        <v>2004</v>
      </c>
      <c r="D11" s="5">
        <v>1920</v>
      </c>
      <c r="E11" s="6">
        <v>0</v>
      </c>
      <c r="F11" s="6">
        <v>-861</v>
      </c>
      <c r="G11" s="6">
        <v>0</v>
      </c>
      <c r="H11" s="5">
        <v>1920</v>
      </c>
      <c r="I11" s="5">
        <f t="shared" si="1"/>
        <v>861</v>
      </c>
      <c r="J11" s="5">
        <f t="shared" si="2"/>
        <v>2781</v>
      </c>
      <c r="K11" s="5">
        <v>16100</v>
      </c>
      <c r="L11" s="5">
        <v>7236.7295974235258</v>
      </c>
      <c r="M11" s="5">
        <v>470.75</v>
      </c>
      <c r="N11" s="7">
        <f t="shared" si="3"/>
        <v>0.17273291925465839</v>
      </c>
      <c r="O11" s="7">
        <f t="shared" si="4"/>
        <v>0.38428961073661122</v>
      </c>
      <c r="P11" s="7">
        <f t="shared" si="5"/>
        <v>5.9075942644715882</v>
      </c>
      <c r="R11" s="4">
        <v>2004</v>
      </c>
      <c r="S11" s="5">
        <v>1920</v>
      </c>
      <c r="T11" s="6">
        <v>0</v>
      </c>
      <c r="U11" s="6">
        <v>-861</v>
      </c>
      <c r="V11" s="6">
        <v>0</v>
      </c>
      <c r="W11" s="5">
        <v>1920</v>
      </c>
      <c r="X11" s="5">
        <f t="shared" si="6"/>
        <v>861</v>
      </c>
      <c r="Y11" s="5">
        <f t="shared" si="7"/>
        <v>2781</v>
      </c>
      <c r="Z11" s="7">
        <v>0.17273291925465839</v>
      </c>
      <c r="AA11" s="7">
        <v>0.38428961073661122</v>
      </c>
      <c r="AB11" s="7">
        <v>5.9075942644715882</v>
      </c>
    </row>
    <row r="12" spans="3:28" ht="15.75" thickBot="1">
      <c r="C12" s="4">
        <v>2005</v>
      </c>
      <c r="D12" s="6">
        <v>846</v>
      </c>
      <c r="E12" s="6">
        <v>0</v>
      </c>
      <c r="F12" s="6">
        <v>-388</v>
      </c>
      <c r="G12" s="6">
        <v>0</v>
      </c>
      <c r="H12" s="6">
        <v>846</v>
      </c>
      <c r="I12" s="5">
        <f t="shared" si="1"/>
        <v>388</v>
      </c>
      <c r="J12" s="5">
        <f t="shared" si="2"/>
        <v>1234</v>
      </c>
      <c r="K12" s="5">
        <v>18700</v>
      </c>
      <c r="L12" s="5">
        <v>9441.7260110702009</v>
      </c>
      <c r="M12" s="5">
        <v>521.94000000000005</v>
      </c>
      <c r="N12" s="7">
        <f t="shared" si="3"/>
        <v>6.5989304812834229E-2</v>
      </c>
      <c r="O12" s="7">
        <f t="shared" si="4"/>
        <v>0.13069644242516296</v>
      </c>
      <c r="P12" s="7">
        <f t="shared" si="5"/>
        <v>2.3642564279419087</v>
      </c>
      <c r="R12" s="4">
        <v>2005</v>
      </c>
      <c r="S12" s="6">
        <v>846</v>
      </c>
      <c r="T12" s="6">
        <v>0</v>
      </c>
      <c r="U12" s="6">
        <v>-388</v>
      </c>
      <c r="V12" s="6">
        <v>0</v>
      </c>
      <c r="W12" s="6">
        <v>846</v>
      </c>
      <c r="X12" s="5">
        <f t="shared" si="6"/>
        <v>388</v>
      </c>
      <c r="Y12" s="5">
        <f t="shared" si="7"/>
        <v>1234</v>
      </c>
      <c r="Z12" s="7">
        <v>6.5989304812834229E-2</v>
      </c>
      <c r="AA12" s="7">
        <v>0.13069644242516296</v>
      </c>
      <c r="AB12" s="7">
        <v>2.3642564279419087</v>
      </c>
    </row>
    <row r="13" spans="3:28" ht="15.75" thickBot="1">
      <c r="C13" s="4">
        <v>2006</v>
      </c>
      <c r="D13" s="6">
        <v>756</v>
      </c>
      <c r="E13" s="6">
        <v>0</v>
      </c>
      <c r="F13" s="6">
        <v>-143</v>
      </c>
      <c r="G13" s="6">
        <v>0</v>
      </c>
      <c r="H13" s="6">
        <v>756</v>
      </c>
      <c r="I13" s="5">
        <f t="shared" si="1"/>
        <v>143</v>
      </c>
      <c r="J13" s="5">
        <f t="shared" si="2"/>
        <v>899</v>
      </c>
      <c r="K13" s="5">
        <v>22500</v>
      </c>
      <c r="L13" s="5">
        <v>10748.25967487743</v>
      </c>
      <c r="M13" s="5">
        <v>776.53</v>
      </c>
      <c r="N13" s="7">
        <f t="shared" si="3"/>
        <v>3.9955555555555557E-2</v>
      </c>
      <c r="O13" s="7">
        <f t="shared" si="4"/>
        <v>8.3641447750028602E-2</v>
      </c>
      <c r="P13" s="7">
        <f t="shared" si="5"/>
        <v>1.1577144476066605</v>
      </c>
      <c r="R13" s="4">
        <v>2006</v>
      </c>
      <c r="S13" s="6">
        <v>756</v>
      </c>
      <c r="T13" s="6">
        <v>0</v>
      </c>
      <c r="U13" s="6">
        <v>-143</v>
      </c>
      <c r="V13" s="6">
        <v>0</v>
      </c>
      <c r="W13" s="6">
        <v>756</v>
      </c>
      <c r="X13" s="5">
        <f t="shared" si="6"/>
        <v>143</v>
      </c>
      <c r="Y13" s="5">
        <f t="shared" si="7"/>
        <v>899</v>
      </c>
      <c r="Z13" s="7">
        <v>3.9955555555555557E-2</v>
      </c>
      <c r="AA13" s="7">
        <v>8.3641447750028602E-2</v>
      </c>
      <c r="AB13" s="7">
        <v>1.1577144476066605</v>
      </c>
    </row>
    <row r="14" spans="3:28" ht="15.75" thickBot="1">
      <c r="C14" s="4">
        <v>2007</v>
      </c>
      <c r="D14" s="6">
        <v>702</v>
      </c>
      <c r="E14" s="6">
        <v>0</v>
      </c>
      <c r="F14" s="6">
        <v>-555</v>
      </c>
      <c r="G14" s="6">
        <v>0</v>
      </c>
      <c r="H14" s="6">
        <v>702</v>
      </c>
      <c r="I14" s="5">
        <f t="shared" si="1"/>
        <v>555</v>
      </c>
      <c r="J14" s="5">
        <f t="shared" si="2"/>
        <v>1257</v>
      </c>
      <c r="K14" s="5">
        <v>27240</v>
      </c>
      <c r="L14" s="5">
        <v>13069.257528461098</v>
      </c>
      <c r="M14" s="5">
        <v>827.05</v>
      </c>
      <c r="N14" s="7">
        <f t="shared" si="3"/>
        <v>4.6145374449339208E-2</v>
      </c>
      <c r="O14" s="7">
        <f t="shared" si="4"/>
        <v>9.6179909016454401E-2</v>
      </c>
      <c r="P14" s="7">
        <f t="shared" si="5"/>
        <v>1.5198597424581344</v>
      </c>
      <c r="R14" s="4">
        <v>2007</v>
      </c>
      <c r="S14" s="6">
        <v>702</v>
      </c>
      <c r="T14" s="6">
        <v>0</v>
      </c>
      <c r="U14" s="6">
        <v>-555</v>
      </c>
      <c r="V14" s="6">
        <v>0</v>
      </c>
      <c r="W14" s="6">
        <v>702</v>
      </c>
      <c r="X14" s="5">
        <f t="shared" si="6"/>
        <v>555</v>
      </c>
      <c r="Y14" s="5">
        <f t="shared" si="7"/>
        <v>1257</v>
      </c>
      <c r="Z14" s="7">
        <v>4.6145374449339208E-2</v>
      </c>
      <c r="AA14" s="7">
        <v>9.6179909016454401E-2</v>
      </c>
      <c r="AB14" s="7">
        <v>1.5198597424581344</v>
      </c>
    </row>
    <row r="15" spans="3:28" ht="15.75" thickBot="1">
      <c r="C15" s="4">
        <v>2008</v>
      </c>
      <c r="D15" s="6">
        <v>844</v>
      </c>
      <c r="E15" s="6">
        <v>0</v>
      </c>
      <c r="F15" s="5">
        <v>-1095</v>
      </c>
      <c r="G15" s="6">
        <v>0</v>
      </c>
      <c r="H15" s="6">
        <v>844</v>
      </c>
      <c r="I15" s="5">
        <f t="shared" si="1"/>
        <v>1095</v>
      </c>
      <c r="J15" s="5">
        <f t="shared" si="2"/>
        <v>1939</v>
      </c>
      <c r="K15" s="5">
        <v>30500</v>
      </c>
      <c r="L15" s="5">
        <v>16046.572452241151</v>
      </c>
      <c r="M15" s="5">
        <v>954.68</v>
      </c>
      <c r="N15" s="7">
        <f t="shared" si="3"/>
        <v>6.357377049180328E-2</v>
      </c>
      <c r="O15" s="7">
        <f t="shared" si="4"/>
        <v>0.12083577385581734</v>
      </c>
      <c r="P15" s="7">
        <f t="shared" si="5"/>
        <v>2.0310470524154693</v>
      </c>
      <c r="R15" s="4">
        <v>2008</v>
      </c>
      <c r="S15" s="6">
        <v>844</v>
      </c>
      <c r="T15" s="6">
        <v>0</v>
      </c>
      <c r="U15" s="5">
        <v>-1095</v>
      </c>
      <c r="V15" s="6">
        <v>0</v>
      </c>
      <c r="W15" s="6">
        <v>844</v>
      </c>
      <c r="X15" s="5">
        <f t="shared" si="6"/>
        <v>1095</v>
      </c>
      <c r="Y15" s="5">
        <f t="shared" si="7"/>
        <v>1939</v>
      </c>
      <c r="Z15" s="7">
        <v>6.357377049180328E-2</v>
      </c>
      <c r="AA15" s="7">
        <v>0.12083577385581734</v>
      </c>
      <c r="AB15" s="7">
        <v>2.0310470524154693</v>
      </c>
    </row>
    <row r="16" spans="3:28" ht="15.75" thickBot="1">
      <c r="C16" s="4">
        <v>2009</v>
      </c>
      <c r="D16" s="6">
        <v>715</v>
      </c>
      <c r="E16" s="6">
        <v>0</v>
      </c>
      <c r="F16" s="6">
        <v>-305</v>
      </c>
      <c r="G16" s="6">
        <v>0</v>
      </c>
      <c r="H16" s="6">
        <v>715</v>
      </c>
      <c r="I16" s="5">
        <f t="shared" si="1"/>
        <v>305</v>
      </c>
      <c r="J16" s="5">
        <f t="shared" si="2"/>
        <v>1020</v>
      </c>
      <c r="K16" s="5">
        <v>30600</v>
      </c>
      <c r="L16" s="5">
        <v>14670.214655546541</v>
      </c>
      <c r="M16" s="5">
        <v>1224.77</v>
      </c>
      <c r="N16" s="7">
        <f t="shared" si="3"/>
        <v>3.3333333333333333E-2</v>
      </c>
      <c r="O16" s="7">
        <f t="shared" si="4"/>
        <v>6.9528634989288088E-2</v>
      </c>
      <c r="P16" s="7">
        <f t="shared" si="5"/>
        <v>0.8328094254431444</v>
      </c>
      <c r="R16" s="4">
        <v>2009</v>
      </c>
      <c r="S16" s="6">
        <v>715</v>
      </c>
      <c r="T16" s="6">
        <v>0</v>
      </c>
      <c r="U16" s="6">
        <v>-305</v>
      </c>
      <c r="V16" s="6">
        <v>0</v>
      </c>
      <c r="W16" s="6">
        <v>715</v>
      </c>
      <c r="X16" s="5">
        <f t="shared" si="6"/>
        <v>305</v>
      </c>
      <c r="Y16" s="5">
        <f t="shared" si="7"/>
        <v>1020</v>
      </c>
      <c r="Z16" s="7">
        <v>3.3333333333333333E-2</v>
      </c>
      <c r="AA16" s="7">
        <v>6.9528634989288088E-2</v>
      </c>
      <c r="AB16" s="7">
        <v>0.8328094254431444</v>
      </c>
    </row>
    <row r="17" spans="3:28" ht="15.75" thickBot="1">
      <c r="C17" s="4">
        <v>2010</v>
      </c>
      <c r="D17" s="6">
        <v>695</v>
      </c>
      <c r="E17" s="6">
        <v>0</v>
      </c>
      <c r="F17" s="6">
        <v>0</v>
      </c>
      <c r="G17" s="6">
        <v>332</v>
      </c>
      <c r="H17" s="5">
        <v>1027</v>
      </c>
      <c r="I17" s="5">
        <f t="shared" si="1"/>
        <v>0</v>
      </c>
      <c r="J17" s="5">
        <f t="shared" si="2"/>
        <v>1027</v>
      </c>
      <c r="K17" s="5">
        <v>32200</v>
      </c>
      <c r="L17" s="5">
        <v>17223.729868989358</v>
      </c>
      <c r="M17" s="5">
        <v>1160.53</v>
      </c>
      <c r="N17" s="7">
        <f t="shared" si="3"/>
        <v>3.1894409937888196E-2</v>
      </c>
      <c r="O17" s="7">
        <f t="shared" si="4"/>
        <v>5.9627038267075515E-2</v>
      </c>
      <c r="P17" s="7">
        <f t="shared" si="5"/>
        <v>0.88494050132267155</v>
      </c>
      <c r="R17" s="4">
        <v>2010</v>
      </c>
      <c r="S17" s="6">
        <v>695</v>
      </c>
      <c r="T17" s="6">
        <v>0</v>
      </c>
      <c r="U17" s="6">
        <v>0</v>
      </c>
      <c r="V17" s="6">
        <v>332</v>
      </c>
      <c r="W17" s="5">
        <v>1027</v>
      </c>
      <c r="X17" s="5">
        <f t="shared" si="6"/>
        <v>0</v>
      </c>
      <c r="Y17" s="5">
        <f t="shared" si="7"/>
        <v>1027</v>
      </c>
      <c r="Z17" s="7">
        <v>3.1894409937888196E-2</v>
      </c>
      <c r="AA17" s="7">
        <v>5.9627038267075515E-2</v>
      </c>
      <c r="AB17" s="7">
        <v>0.88494050132267155</v>
      </c>
    </row>
    <row r="18" spans="3:28" ht="15.75" thickBot="1">
      <c r="C18" s="9" t="s">
        <v>10</v>
      </c>
      <c r="D18" s="30">
        <f t="shared" ref="D18" si="8">AVERAGE(D9:D17)</f>
        <v>1028.8888888888889</v>
      </c>
      <c r="E18" s="30">
        <f t="shared" ref="E18" si="9">AVERAGE(E9:E17)</f>
        <v>0</v>
      </c>
      <c r="F18" s="30">
        <f t="shared" ref="F18" si="10">AVERAGE(F9:F17)</f>
        <v>-437.66666666666669</v>
      </c>
      <c r="G18" s="30">
        <f t="shared" ref="G18" si="11">AVERAGE(G9:G17)</f>
        <v>41.888888888888886</v>
      </c>
      <c r="H18" s="30">
        <f t="shared" ref="H18:J18" si="12">AVERAGE(H9:H17)</f>
        <v>1070.7777777777778</v>
      </c>
      <c r="I18" s="30">
        <f t="shared" si="12"/>
        <v>437.66666666666669</v>
      </c>
      <c r="J18" s="30">
        <f t="shared" si="12"/>
        <v>1508.4444444444443</v>
      </c>
      <c r="K18" s="30">
        <f>AVERAGE(K9:K17)</f>
        <v>22876.666666666668</v>
      </c>
      <c r="L18" s="30">
        <f t="shared" ref="L18:P18" si="13">AVERAGE(L9:L17)</f>
        <v>11103.788795384084</v>
      </c>
      <c r="M18" s="30">
        <f t="shared" si="13"/>
        <v>727.19777777777779</v>
      </c>
      <c r="N18" s="58">
        <f t="shared" si="13"/>
        <v>7.7628379758781382E-2</v>
      </c>
      <c r="O18" s="58">
        <f t="shared" si="13"/>
        <v>0.17144870476505425</v>
      </c>
      <c r="P18" s="58">
        <f t="shared" si="13"/>
        <v>2.8863342928230589</v>
      </c>
      <c r="R18" s="9" t="s">
        <v>10</v>
      </c>
      <c r="S18" s="30">
        <f t="shared" ref="S18:AB18" si="14">AVERAGE(S9:S17)</f>
        <v>1028.8888888888889</v>
      </c>
      <c r="T18" s="30">
        <f t="shared" si="14"/>
        <v>0</v>
      </c>
      <c r="U18" s="30">
        <f t="shared" si="14"/>
        <v>-437.66666666666669</v>
      </c>
      <c r="V18" s="30">
        <f t="shared" si="14"/>
        <v>41.888888888888886</v>
      </c>
      <c r="W18" s="30">
        <f t="shared" si="14"/>
        <v>1070.7777777777778</v>
      </c>
      <c r="X18" s="30">
        <f t="shared" si="14"/>
        <v>437.66666666666669</v>
      </c>
      <c r="Y18" s="30">
        <f t="shared" si="14"/>
        <v>1508.4444444444443</v>
      </c>
      <c r="Z18" s="58">
        <f t="shared" si="14"/>
        <v>7.7628379758781382E-2</v>
      </c>
      <c r="AA18" s="58">
        <f t="shared" si="14"/>
        <v>0.17144870476505425</v>
      </c>
      <c r="AB18" s="58">
        <f t="shared" si="14"/>
        <v>2.8863342928230589</v>
      </c>
    </row>
    <row r="19" spans="3:28" ht="15.75" thickBot="1">
      <c r="C19" s="9" t="s">
        <v>11</v>
      </c>
      <c r="D19" s="10">
        <f>SUM(D9:D17)</f>
        <v>9260</v>
      </c>
      <c r="E19" s="10">
        <f t="shared" ref="E19:J19" si="15">SUM(E9:E17)</f>
        <v>0</v>
      </c>
      <c r="F19" s="10">
        <f t="shared" si="15"/>
        <v>-3939</v>
      </c>
      <c r="G19" s="10">
        <f t="shared" si="15"/>
        <v>377</v>
      </c>
      <c r="H19" s="10">
        <f t="shared" si="15"/>
        <v>9637</v>
      </c>
      <c r="I19" s="10">
        <f t="shared" si="15"/>
        <v>3939</v>
      </c>
      <c r="J19" s="10">
        <f t="shared" si="15"/>
        <v>13576</v>
      </c>
      <c r="K19" s="10" t="s">
        <v>28</v>
      </c>
      <c r="L19" s="10" t="s">
        <v>28</v>
      </c>
      <c r="M19" s="10" t="s">
        <v>28</v>
      </c>
      <c r="N19" s="10" t="s">
        <v>28</v>
      </c>
      <c r="O19" s="10" t="s">
        <v>28</v>
      </c>
      <c r="P19" s="10" t="s">
        <v>28</v>
      </c>
      <c r="R19" s="9" t="s">
        <v>11</v>
      </c>
      <c r="S19" s="10">
        <f>SUM(S9:S17)</f>
        <v>9260</v>
      </c>
      <c r="T19" s="10">
        <f t="shared" ref="T19:Y19" si="16">SUM(T9:T17)</f>
        <v>0</v>
      </c>
      <c r="U19" s="10">
        <f t="shared" si="16"/>
        <v>-3939</v>
      </c>
      <c r="V19" s="10">
        <f t="shared" si="16"/>
        <v>377</v>
      </c>
      <c r="W19" s="10">
        <f t="shared" si="16"/>
        <v>9637</v>
      </c>
      <c r="X19" s="10">
        <f t="shared" si="16"/>
        <v>3939</v>
      </c>
      <c r="Y19" s="10">
        <f t="shared" si="16"/>
        <v>13576</v>
      </c>
      <c r="Z19" s="10" t="s">
        <v>28</v>
      </c>
      <c r="AA19" s="10" t="s">
        <v>28</v>
      </c>
      <c r="AB19" s="10" t="s">
        <v>28</v>
      </c>
    </row>
    <row r="20" spans="3:28">
      <c r="C20" s="13"/>
      <c r="R20" s="13"/>
    </row>
    <row r="21" spans="3:28">
      <c r="C21" s="61" t="s">
        <v>29</v>
      </c>
      <c r="D21" s="61"/>
      <c r="E21" s="61"/>
      <c r="F21" s="61"/>
      <c r="G21" s="61"/>
      <c r="H21" s="61"/>
      <c r="I21" s="61"/>
      <c r="J21" s="61"/>
      <c r="K21" s="61"/>
      <c r="L21" s="61"/>
      <c r="M21" s="61"/>
      <c r="N21" s="61"/>
      <c r="R21" s="61" t="s">
        <v>29</v>
      </c>
      <c r="S21" s="61"/>
      <c r="T21" s="61"/>
      <c r="U21" s="61"/>
      <c r="V21" s="61"/>
      <c r="W21" s="61"/>
      <c r="X21" s="61"/>
      <c r="Y21" s="61"/>
      <c r="Z21" s="61"/>
    </row>
    <row r="22" spans="3:28">
      <c r="C22" s="61"/>
      <c r="D22" s="61"/>
      <c r="E22" s="61"/>
      <c r="F22" s="61"/>
      <c r="G22" s="61"/>
      <c r="H22" s="61"/>
      <c r="I22" s="61"/>
      <c r="J22" s="61"/>
      <c r="K22" s="61"/>
      <c r="L22" s="61"/>
      <c r="M22" s="61"/>
      <c r="N22" s="61"/>
      <c r="R22" s="61"/>
      <c r="S22" s="61"/>
      <c r="T22" s="61"/>
      <c r="U22" s="61"/>
      <c r="V22" s="61"/>
      <c r="W22" s="61"/>
      <c r="X22" s="61"/>
      <c r="Y22" s="61"/>
      <c r="Z22" s="61"/>
    </row>
    <row r="23" spans="3:28">
      <c r="C23" s="61"/>
      <c r="D23" s="61"/>
      <c r="E23" s="61"/>
      <c r="F23" s="61"/>
      <c r="G23" s="61"/>
      <c r="H23" s="61"/>
      <c r="I23" s="61"/>
      <c r="J23" s="61"/>
      <c r="K23" s="61"/>
      <c r="L23" s="61"/>
      <c r="M23" s="61"/>
      <c r="N23" s="61"/>
      <c r="R23" s="61"/>
      <c r="S23" s="61"/>
      <c r="T23" s="61"/>
      <c r="U23" s="61"/>
      <c r="V23" s="61"/>
      <c r="W23" s="61"/>
      <c r="X23" s="61"/>
      <c r="Y23" s="61"/>
      <c r="Z23" s="61"/>
    </row>
    <row r="24" spans="3:28">
      <c r="C24" s="61"/>
      <c r="D24" s="61"/>
      <c r="E24" s="61"/>
      <c r="F24" s="61"/>
      <c r="G24" s="61"/>
      <c r="H24" s="61"/>
      <c r="I24" s="61"/>
      <c r="J24" s="61"/>
      <c r="K24" s="61"/>
      <c r="L24" s="61"/>
      <c r="M24" s="61"/>
      <c r="N24" s="61"/>
      <c r="R24" s="61"/>
      <c r="S24" s="61"/>
      <c r="T24" s="61"/>
      <c r="U24" s="61"/>
      <c r="V24" s="61"/>
      <c r="W24" s="61"/>
      <c r="X24" s="61"/>
      <c r="Y24" s="61"/>
      <c r="Z24" s="61"/>
    </row>
    <row r="33" spans="4:6">
      <c r="D33" t="s">
        <v>31</v>
      </c>
      <c r="E33" s="35">
        <f>Ghana!H21</f>
        <v>7319</v>
      </c>
      <c r="F33" s="35">
        <f>Ghana!I21</f>
        <v>7074</v>
      </c>
    </row>
    <row r="34" spans="4:6">
      <c r="D34" t="s">
        <v>30</v>
      </c>
      <c r="E34" s="35">
        <f>H19</f>
        <v>9637</v>
      </c>
      <c r="F34" s="35">
        <f>I19</f>
        <v>3939</v>
      </c>
    </row>
    <row r="35" spans="4:6">
      <c r="D35" t="s">
        <v>32</v>
      </c>
      <c r="E35" s="35">
        <f>Moz!H18</f>
        <v>2334</v>
      </c>
      <c r="F35" s="35">
        <f>Moz!I18</f>
        <v>2932</v>
      </c>
    </row>
    <row r="36" spans="4:6">
      <c r="D36" t="s">
        <v>33</v>
      </c>
      <c r="E36" s="35">
        <f>Tanzania!H20</f>
        <v>8282</v>
      </c>
      <c r="F36" s="35">
        <f>Tanzania!I20</f>
        <v>10443</v>
      </c>
    </row>
    <row r="37" spans="4:6">
      <c r="D37" t="s">
        <v>34</v>
      </c>
      <c r="E37" s="35">
        <f>Uganda!H21</f>
        <v>8387</v>
      </c>
      <c r="F37" s="35">
        <f>Uganda!I21</f>
        <v>457</v>
      </c>
    </row>
  </sheetData>
  <mergeCells count="35">
    <mergeCell ref="C3:P3"/>
    <mergeCell ref="C21:N24"/>
    <mergeCell ref="D6:D8"/>
    <mergeCell ref="E6:E8"/>
    <mergeCell ref="F6:F8"/>
    <mergeCell ref="G6:G8"/>
    <mergeCell ref="O5:O8"/>
    <mergeCell ref="P5:P8"/>
    <mergeCell ref="L5:L8"/>
    <mergeCell ref="M5:M8"/>
    <mergeCell ref="C4:P4"/>
    <mergeCell ref="C5:C8"/>
    <mergeCell ref="D5:E5"/>
    <mergeCell ref="F5:G5"/>
    <mergeCell ref="H5:H8"/>
    <mergeCell ref="I5:I8"/>
    <mergeCell ref="J5:J8"/>
    <mergeCell ref="K5:K8"/>
    <mergeCell ref="N5:N8"/>
    <mergeCell ref="U6:U8"/>
    <mergeCell ref="V6:V8"/>
    <mergeCell ref="R21:Z24"/>
    <mergeCell ref="R3:AB3"/>
    <mergeCell ref="R4:AB4"/>
    <mergeCell ref="R5:R8"/>
    <mergeCell ref="S5:T5"/>
    <mergeCell ref="U5:V5"/>
    <mergeCell ref="W5:W8"/>
    <mergeCell ref="X5:X8"/>
    <mergeCell ref="Y5:Y8"/>
    <mergeCell ref="Z5:Z8"/>
    <mergeCell ref="AA5:AA8"/>
    <mergeCell ref="AB5:AB8"/>
    <mergeCell ref="S6:S8"/>
    <mergeCell ref="T6:T8"/>
  </mergeCells>
  <pageMargins left="0.7" right="0.7" top="0.75" bottom="0.75" header="0.3" footer="0.3"/>
  <ignoredErrors>
    <ignoredError sqref="I9:I17" formulaRange="1"/>
  </ignoredErrors>
</worksheet>
</file>

<file path=xl/worksheets/sheet3.xml><?xml version="1.0" encoding="utf-8"?>
<worksheet xmlns="http://schemas.openxmlformats.org/spreadsheetml/2006/main" xmlns:r="http://schemas.openxmlformats.org/officeDocument/2006/relationships">
  <sheetPr codeName="Sheet2"/>
  <dimension ref="C2:AB23"/>
  <sheetViews>
    <sheetView zoomScale="70" zoomScaleNormal="70" workbookViewId="0">
      <selection activeCell="C2" sqref="C2:P23"/>
    </sheetView>
  </sheetViews>
  <sheetFormatPr defaultRowHeight="15"/>
  <cols>
    <col min="3" max="3" width="11.28515625" bestFit="1" customWidth="1"/>
  </cols>
  <sheetData>
    <row r="2" spans="3:28">
      <c r="C2" s="62" t="s">
        <v>55</v>
      </c>
      <c r="D2" s="62"/>
      <c r="E2" s="62"/>
      <c r="F2" s="62"/>
      <c r="G2" s="62"/>
      <c r="H2" s="62"/>
      <c r="I2" s="62"/>
      <c r="J2" s="62"/>
      <c r="K2" s="62"/>
      <c r="L2" s="62"/>
      <c r="M2" s="62"/>
      <c r="N2" s="62"/>
      <c r="O2" s="62"/>
      <c r="P2" s="62"/>
      <c r="R2" s="62" t="s">
        <v>55</v>
      </c>
      <c r="S2" s="62"/>
      <c r="T2" s="62"/>
      <c r="U2" s="62"/>
      <c r="V2" s="62"/>
      <c r="W2" s="62"/>
      <c r="X2" s="62"/>
      <c r="Y2" s="62"/>
      <c r="Z2" s="62"/>
      <c r="AA2" s="62"/>
      <c r="AB2" s="62"/>
    </row>
    <row r="3" spans="3:28" ht="15.75" thickBot="1">
      <c r="C3" s="63" t="s">
        <v>0</v>
      </c>
      <c r="D3" s="63"/>
      <c r="E3" s="63"/>
      <c r="F3" s="63"/>
      <c r="G3" s="63"/>
      <c r="H3" s="63"/>
      <c r="I3" s="63"/>
      <c r="J3" s="63"/>
      <c r="K3" s="63"/>
      <c r="L3" s="63"/>
      <c r="M3" s="63"/>
      <c r="N3" s="63"/>
      <c r="O3" s="63"/>
      <c r="P3" s="63"/>
      <c r="R3" s="63" t="s">
        <v>0</v>
      </c>
      <c r="S3" s="63"/>
      <c r="T3" s="63"/>
      <c r="U3" s="63"/>
      <c r="V3" s="63"/>
      <c r="W3" s="63"/>
      <c r="X3" s="63"/>
      <c r="Y3" s="63"/>
      <c r="Z3" s="63"/>
      <c r="AA3" s="63"/>
      <c r="AB3" s="63"/>
    </row>
    <row r="4" spans="3:28" ht="29.25" customHeight="1" thickBot="1">
      <c r="C4" s="64" t="s">
        <v>1</v>
      </c>
      <c r="D4" s="67" t="s">
        <v>2</v>
      </c>
      <c r="E4" s="68"/>
      <c r="F4" s="69" t="s">
        <v>3</v>
      </c>
      <c r="G4" s="68"/>
      <c r="H4" s="70" t="s">
        <v>24</v>
      </c>
      <c r="I4" s="73" t="s">
        <v>25</v>
      </c>
      <c r="J4" s="73" t="s">
        <v>26</v>
      </c>
      <c r="K4" s="73" t="s">
        <v>4</v>
      </c>
      <c r="L4" s="73" t="s">
        <v>52</v>
      </c>
      <c r="M4" s="73" t="s">
        <v>53</v>
      </c>
      <c r="N4" s="73" t="s">
        <v>27</v>
      </c>
      <c r="O4" s="73" t="s">
        <v>51</v>
      </c>
      <c r="P4" s="73" t="s">
        <v>54</v>
      </c>
      <c r="R4" s="64" t="s">
        <v>1</v>
      </c>
      <c r="S4" s="67" t="s">
        <v>2</v>
      </c>
      <c r="T4" s="68"/>
      <c r="U4" s="69" t="s">
        <v>3</v>
      </c>
      <c r="V4" s="68"/>
      <c r="W4" s="70" t="s">
        <v>24</v>
      </c>
      <c r="X4" s="73" t="s">
        <v>25</v>
      </c>
      <c r="Y4" s="73" t="s">
        <v>26</v>
      </c>
      <c r="Z4" s="73" t="s">
        <v>27</v>
      </c>
      <c r="AA4" s="73" t="s">
        <v>51</v>
      </c>
      <c r="AB4" s="73" t="s">
        <v>54</v>
      </c>
    </row>
    <row r="5" spans="3:28">
      <c r="C5" s="65"/>
      <c r="D5" s="73" t="s">
        <v>5</v>
      </c>
      <c r="E5" s="73" t="s">
        <v>6</v>
      </c>
      <c r="F5" s="73" t="s">
        <v>7</v>
      </c>
      <c r="G5" s="73" t="s">
        <v>8</v>
      </c>
      <c r="H5" s="71"/>
      <c r="I5" s="74"/>
      <c r="J5" s="74"/>
      <c r="K5" s="74"/>
      <c r="L5" s="74"/>
      <c r="M5" s="74"/>
      <c r="N5" s="74"/>
      <c r="O5" s="74"/>
      <c r="P5" s="74"/>
      <c r="R5" s="65"/>
      <c r="S5" s="73" t="s">
        <v>5</v>
      </c>
      <c r="T5" s="73" t="s">
        <v>6</v>
      </c>
      <c r="U5" s="73" t="s">
        <v>7</v>
      </c>
      <c r="V5" s="73" t="s">
        <v>8</v>
      </c>
      <c r="W5" s="71"/>
      <c r="X5" s="74"/>
      <c r="Y5" s="74"/>
      <c r="Z5" s="74"/>
      <c r="AA5" s="74"/>
      <c r="AB5" s="74"/>
    </row>
    <row r="6" spans="3:28">
      <c r="C6" s="65"/>
      <c r="D6" s="74"/>
      <c r="E6" s="74"/>
      <c r="F6" s="74"/>
      <c r="G6" s="74"/>
      <c r="H6" s="71"/>
      <c r="I6" s="74"/>
      <c r="J6" s="74"/>
      <c r="K6" s="74"/>
      <c r="L6" s="74"/>
      <c r="M6" s="74"/>
      <c r="N6" s="74"/>
      <c r="O6" s="74"/>
      <c r="P6" s="74"/>
      <c r="R6" s="65"/>
      <c r="S6" s="74"/>
      <c r="T6" s="74"/>
      <c r="U6" s="74"/>
      <c r="V6" s="74"/>
      <c r="W6" s="71"/>
      <c r="X6" s="74"/>
      <c r="Y6" s="74"/>
      <c r="Z6" s="74"/>
      <c r="AA6" s="74"/>
      <c r="AB6" s="74"/>
    </row>
    <row r="7" spans="3:28" ht="15.75" thickBot="1">
      <c r="C7" s="77"/>
      <c r="D7" s="76"/>
      <c r="E7" s="76"/>
      <c r="F7" s="76"/>
      <c r="G7" s="76"/>
      <c r="H7" s="72"/>
      <c r="I7" s="75"/>
      <c r="J7" s="75"/>
      <c r="K7" s="75"/>
      <c r="L7" s="75"/>
      <c r="M7" s="75"/>
      <c r="N7" s="75"/>
      <c r="O7" s="75"/>
      <c r="P7" s="75"/>
      <c r="R7" s="77"/>
      <c r="S7" s="76"/>
      <c r="T7" s="76"/>
      <c r="U7" s="76"/>
      <c r="V7" s="76"/>
      <c r="W7" s="72"/>
      <c r="X7" s="75"/>
      <c r="Y7" s="75"/>
      <c r="Z7" s="75"/>
      <c r="AA7" s="75"/>
      <c r="AB7" s="75"/>
    </row>
    <row r="8" spans="3:28" ht="15.75" thickBot="1">
      <c r="C8" s="4">
        <v>2002</v>
      </c>
      <c r="D8" s="6">
        <v>274</v>
      </c>
      <c r="E8" s="6">
        <v>0</v>
      </c>
      <c r="F8" s="5">
        <v>-1073</v>
      </c>
      <c r="G8" s="6">
        <v>0</v>
      </c>
      <c r="H8" s="6">
        <f>SUM(D8,G8)</f>
        <v>274</v>
      </c>
      <c r="I8" s="5">
        <f>ABS(SUM(E8:F8))</f>
        <v>1073</v>
      </c>
      <c r="J8" s="5">
        <f>SUM(H8:I8)</f>
        <v>1347</v>
      </c>
      <c r="K8" s="5">
        <v>4200</v>
      </c>
      <c r="L8" s="5">
        <v>2353</v>
      </c>
      <c r="M8" s="5">
        <v>1662.12</v>
      </c>
      <c r="N8" s="7">
        <f>$J8/K8</f>
        <v>0.32071428571428573</v>
      </c>
      <c r="O8" s="7">
        <f t="shared" ref="O8:P8" si="0">$J8/L8</f>
        <v>0.57246068848278797</v>
      </c>
      <c r="P8" s="7">
        <f t="shared" si="0"/>
        <v>0.81041080066421201</v>
      </c>
      <c r="R8" s="4">
        <v>2002</v>
      </c>
      <c r="S8" s="6">
        <v>274</v>
      </c>
      <c r="T8" s="6">
        <v>0</v>
      </c>
      <c r="U8" s="5">
        <v>-1073</v>
      </c>
      <c r="V8" s="6">
        <v>0</v>
      </c>
      <c r="W8" s="6">
        <f>SUM(S8,V8)</f>
        <v>274</v>
      </c>
      <c r="X8" s="5">
        <f>ABS(SUM(T8:U8))</f>
        <v>1073</v>
      </c>
      <c r="Y8" s="5">
        <f>SUM(W8:X8)</f>
        <v>1347</v>
      </c>
      <c r="Z8" s="7">
        <v>0.32071428571428573</v>
      </c>
      <c r="AA8" s="7">
        <v>0.57246068848278797</v>
      </c>
      <c r="AB8" s="7">
        <v>0.81041080066421201</v>
      </c>
    </row>
    <row r="9" spans="3:28" ht="15.75" thickBot="1">
      <c r="C9" s="4">
        <v>2003</v>
      </c>
      <c r="D9" s="6">
        <v>14</v>
      </c>
      <c r="E9" s="6">
        <v>0</v>
      </c>
      <c r="F9" s="6">
        <v>0</v>
      </c>
      <c r="G9" s="6">
        <v>153</v>
      </c>
      <c r="H9" s="6">
        <f t="shared" ref="H9:H16" si="1">SUM(D9,G9)</f>
        <v>167</v>
      </c>
      <c r="I9" s="5">
        <f t="shared" ref="I9:I16" si="2">ABS(SUM(E9:F9))</f>
        <v>0</v>
      </c>
      <c r="J9" s="5">
        <f t="shared" ref="J9:J16" si="3">SUM(H9:I9)</f>
        <v>167</v>
      </c>
      <c r="K9" s="5">
        <v>4700</v>
      </c>
      <c r="L9" s="5">
        <v>2798</v>
      </c>
      <c r="M9" s="5">
        <v>698.37</v>
      </c>
      <c r="N9" s="7">
        <f t="shared" ref="N9:N16" si="4">$J9/K9</f>
        <v>3.5531914893617018E-2</v>
      </c>
      <c r="O9" s="7">
        <f t="shared" ref="O9:O16" si="5">$J9/L9</f>
        <v>5.9685489635453892E-2</v>
      </c>
      <c r="P9" s="7">
        <f t="shared" ref="P9:P16" si="6">$J9/M9</f>
        <v>0.2391282557956384</v>
      </c>
      <c r="R9" s="4">
        <v>2003</v>
      </c>
      <c r="S9" s="6">
        <v>14</v>
      </c>
      <c r="T9" s="6">
        <v>0</v>
      </c>
      <c r="U9" s="6">
        <v>0</v>
      </c>
      <c r="V9" s="6">
        <v>153</v>
      </c>
      <c r="W9" s="6">
        <f t="shared" ref="W9:W16" si="7">SUM(S9,V9)</f>
        <v>167</v>
      </c>
      <c r="X9" s="5">
        <f t="shared" ref="X9:X16" si="8">ABS(SUM(T9:U9))</f>
        <v>0</v>
      </c>
      <c r="Y9" s="5">
        <f t="shared" ref="Y9:Y16" si="9">SUM(W9:X9)</f>
        <v>167</v>
      </c>
      <c r="Z9" s="7">
        <v>3.5531914893617018E-2</v>
      </c>
      <c r="AA9" s="7">
        <v>5.9685489635453892E-2</v>
      </c>
      <c r="AB9" s="7">
        <v>0.2391282557956384</v>
      </c>
    </row>
    <row r="10" spans="3:28" ht="15.75" thickBot="1">
      <c r="C10" s="4">
        <v>2004</v>
      </c>
      <c r="D10" s="6">
        <v>0</v>
      </c>
      <c r="E10" s="6">
        <v>0</v>
      </c>
      <c r="F10" s="6">
        <v>-274</v>
      </c>
      <c r="G10" s="6">
        <v>0</v>
      </c>
      <c r="H10" s="6">
        <f t="shared" si="1"/>
        <v>0</v>
      </c>
      <c r="I10" s="5">
        <f t="shared" si="2"/>
        <v>274</v>
      </c>
      <c r="J10" s="5">
        <f t="shared" si="3"/>
        <v>274</v>
      </c>
      <c r="K10" s="5">
        <v>5700</v>
      </c>
      <c r="L10" s="5">
        <v>3538.518</v>
      </c>
      <c r="M10" s="5">
        <v>732.75</v>
      </c>
      <c r="N10" s="7">
        <f t="shared" si="4"/>
        <v>4.8070175438596492E-2</v>
      </c>
      <c r="O10" s="7">
        <f t="shared" si="5"/>
        <v>7.7433547038618988E-2</v>
      </c>
      <c r="P10" s="7">
        <f t="shared" si="6"/>
        <v>0.37393381098601158</v>
      </c>
      <c r="R10" s="4">
        <v>2004</v>
      </c>
      <c r="S10" s="6">
        <v>0</v>
      </c>
      <c r="T10" s="6">
        <v>0</v>
      </c>
      <c r="U10" s="6">
        <v>-274</v>
      </c>
      <c r="V10" s="6">
        <v>0</v>
      </c>
      <c r="W10" s="6">
        <f t="shared" si="7"/>
        <v>0</v>
      </c>
      <c r="X10" s="5">
        <f t="shared" si="8"/>
        <v>274</v>
      </c>
      <c r="Y10" s="5">
        <f t="shared" si="9"/>
        <v>274</v>
      </c>
      <c r="Z10" s="7">
        <v>4.8070175438596492E-2</v>
      </c>
      <c r="AA10" s="7">
        <v>7.7433547038618988E-2</v>
      </c>
      <c r="AB10" s="7">
        <v>0.37393381098601158</v>
      </c>
    </row>
    <row r="11" spans="3:28" ht="15.75" thickBot="1">
      <c r="C11" s="4">
        <v>2005</v>
      </c>
      <c r="D11" s="6">
        <v>239</v>
      </c>
      <c r="E11" s="6">
        <v>0</v>
      </c>
      <c r="F11" s="6">
        <v>-328</v>
      </c>
      <c r="G11" s="6">
        <v>0</v>
      </c>
      <c r="H11" s="6">
        <f t="shared" si="1"/>
        <v>239</v>
      </c>
      <c r="I11" s="5">
        <f t="shared" si="2"/>
        <v>328</v>
      </c>
      <c r="J11" s="5">
        <f t="shared" si="3"/>
        <v>567</v>
      </c>
      <c r="K11" s="5">
        <v>6600</v>
      </c>
      <c r="L11" s="5">
        <v>4191.1900000000005</v>
      </c>
      <c r="M11" s="5">
        <v>762.01</v>
      </c>
      <c r="N11" s="7">
        <f t="shared" si="4"/>
        <v>8.5909090909090907E-2</v>
      </c>
      <c r="O11" s="7">
        <f t="shared" si="5"/>
        <v>0.13528377382080028</v>
      </c>
      <c r="P11" s="7">
        <f t="shared" si="6"/>
        <v>0.74408472329759456</v>
      </c>
      <c r="R11" s="4">
        <v>2005</v>
      </c>
      <c r="S11" s="6">
        <v>239</v>
      </c>
      <c r="T11" s="6">
        <v>0</v>
      </c>
      <c r="U11" s="6">
        <v>-328</v>
      </c>
      <c r="V11" s="6">
        <v>0</v>
      </c>
      <c r="W11" s="6">
        <f t="shared" si="7"/>
        <v>239</v>
      </c>
      <c r="X11" s="5">
        <f t="shared" si="8"/>
        <v>328</v>
      </c>
      <c r="Y11" s="5">
        <f t="shared" si="9"/>
        <v>567</v>
      </c>
      <c r="Z11" s="7">
        <v>8.5909090909090907E-2</v>
      </c>
      <c r="AA11" s="7">
        <v>0.13528377382080028</v>
      </c>
      <c r="AB11" s="7">
        <v>0.74408472329759456</v>
      </c>
    </row>
    <row r="12" spans="3:28" ht="15.75" thickBot="1">
      <c r="C12" s="4">
        <v>2006</v>
      </c>
      <c r="D12" s="6">
        <v>0</v>
      </c>
      <c r="E12" s="6">
        <v>0</v>
      </c>
      <c r="F12" s="6">
        <v>0</v>
      </c>
      <c r="G12" s="6">
        <v>259</v>
      </c>
      <c r="H12" s="6">
        <f t="shared" si="1"/>
        <v>259</v>
      </c>
      <c r="I12" s="5">
        <f t="shared" si="2"/>
        <v>0</v>
      </c>
      <c r="J12" s="5">
        <f t="shared" si="3"/>
        <v>259</v>
      </c>
      <c r="K12" s="5">
        <v>7100</v>
      </c>
      <c r="L12" s="5">
        <v>5250.4140000000007</v>
      </c>
      <c r="M12" s="5">
        <v>941.17</v>
      </c>
      <c r="N12" s="7">
        <f t="shared" si="4"/>
        <v>3.6478873239436618E-2</v>
      </c>
      <c r="O12" s="7">
        <f t="shared" si="5"/>
        <v>4.9329443354371665E-2</v>
      </c>
      <c r="P12" s="7">
        <f t="shared" si="6"/>
        <v>0.27518939192706954</v>
      </c>
      <c r="R12" s="4">
        <v>2006</v>
      </c>
      <c r="S12" s="6">
        <v>0</v>
      </c>
      <c r="T12" s="6">
        <v>0</v>
      </c>
      <c r="U12" s="6">
        <v>0</v>
      </c>
      <c r="V12" s="6">
        <v>259</v>
      </c>
      <c r="W12" s="6">
        <f t="shared" si="7"/>
        <v>259</v>
      </c>
      <c r="X12" s="5">
        <f t="shared" si="8"/>
        <v>0</v>
      </c>
      <c r="Y12" s="5">
        <f t="shared" si="9"/>
        <v>259</v>
      </c>
      <c r="Z12" s="7">
        <v>3.6478873239436618E-2</v>
      </c>
      <c r="AA12" s="7">
        <v>4.9329443354371665E-2</v>
      </c>
      <c r="AB12" s="7">
        <v>0.27518939192706954</v>
      </c>
    </row>
    <row r="13" spans="3:28" ht="15.75" thickBot="1">
      <c r="C13" s="4">
        <v>2007</v>
      </c>
      <c r="D13" s="6">
        <v>163</v>
      </c>
      <c r="E13" s="6">
        <v>0</v>
      </c>
      <c r="F13" s="6">
        <v>-55</v>
      </c>
      <c r="G13" s="6">
        <v>0</v>
      </c>
      <c r="H13" s="6">
        <f t="shared" si="1"/>
        <v>163</v>
      </c>
      <c r="I13" s="5">
        <f t="shared" si="2"/>
        <v>55</v>
      </c>
      <c r="J13" s="5">
        <f t="shared" si="3"/>
        <v>218</v>
      </c>
      <c r="K13" s="5">
        <v>8000</v>
      </c>
      <c r="L13" s="5">
        <v>5461.8250000000007</v>
      </c>
      <c r="M13" s="5">
        <v>1076.96</v>
      </c>
      <c r="N13" s="7">
        <f t="shared" si="4"/>
        <v>2.725E-2</v>
      </c>
      <c r="O13" s="7">
        <f t="shared" si="5"/>
        <v>3.9913398909705085E-2</v>
      </c>
      <c r="P13" s="7">
        <f t="shared" si="6"/>
        <v>0.20242163125835685</v>
      </c>
      <c r="R13" s="4">
        <v>2007</v>
      </c>
      <c r="S13" s="6">
        <v>163</v>
      </c>
      <c r="T13" s="6">
        <v>0</v>
      </c>
      <c r="U13" s="6">
        <v>-55</v>
      </c>
      <c r="V13" s="6">
        <v>0</v>
      </c>
      <c r="W13" s="6">
        <f t="shared" si="7"/>
        <v>163</v>
      </c>
      <c r="X13" s="5">
        <f t="shared" si="8"/>
        <v>55</v>
      </c>
      <c r="Y13" s="5">
        <f t="shared" si="9"/>
        <v>218</v>
      </c>
      <c r="Z13" s="7">
        <v>2.725E-2</v>
      </c>
      <c r="AA13" s="7">
        <v>3.9913398909705085E-2</v>
      </c>
      <c r="AB13" s="7">
        <v>0.20242163125835685</v>
      </c>
    </row>
    <row r="14" spans="3:28" ht="15.75" thickBot="1">
      <c r="C14" s="4">
        <v>2008</v>
      </c>
      <c r="D14" s="6">
        <v>0</v>
      </c>
      <c r="E14" s="6">
        <v>-525</v>
      </c>
      <c r="F14" s="6">
        <v>0</v>
      </c>
      <c r="G14" s="6">
        <v>561</v>
      </c>
      <c r="H14" s="6">
        <f t="shared" si="1"/>
        <v>561</v>
      </c>
      <c r="I14" s="5">
        <f t="shared" si="2"/>
        <v>525</v>
      </c>
      <c r="J14" s="5">
        <f t="shared" si="3"/>
        <v>1086</v>
      </c>
      <c r="K14" s="5">
        <v>9900</v>
      </c>
      <c r="L14" s="5">
        <v>6661.0230000000001</v>
      </c>
      <c r="M14" s="5">
        <v>1344.99</v>
      </c>
      <c r="N14" s="7">
        <f t="shared" si="4"/>
        <v>0.1096969696969697</v>
      </c>
      <c r="O14" s="7">
        <f t="shared" si="5"/>
        <v>0.16303801983569191</v>
      </c>
      <c r="P14" s="7">
        <f t="shared" si="6"/>
        <v>0.80744094751633844</v>
      </c>
      <c r="R14" s="4">
        <v>2008</v>
      </c>
      <c r="S14" s="6">
        <v>0</v>
      </c>
      <c r="T14" s="6">
        <v>-525</v>
      </c>
      <c r="U14" s="6">
        <v>0</v>
      </c>
      <c r="V14" s="6">
        <v>561</v>
      </c>
      <c r="W14" s="6">
        <f t="shared" si="7"/>
        <v>561</v>
      </c>
      <c r="X14" s="5">
        <f t="shared" si="8"/>
        <v>525</v>
      </c>
      <c r="Y14" s="5">
        <f t="shared" si="9"/>
        <v>1086</v>
      </c>
      <c r="Z14" s="7">
        <v>0.1096969696969697</v>
      </c>
      <c r="AA14" s="7">
        <v>0.16303801983569191</v>
      </c>
      <c r="AB14" s="7">
        <v>0.80744094751633844</v>
      </c>
    </row>
    <row r="15" spans="3:28" ht="15.75" thickBot="1">
      <c r="C15" s="4">
        <v>2009</v>
      </c>
      <c r="D15" s="6">
        <v>0</v>
      </c>
      <c r="E15" s="6">
        <v>-186</v>
      </c>
      <c r="F15" s="6">
        <v>0</v>
      </c>
      <c r="G15" s="6">
        <v>102</v>
      </c>
      <c r="H15" s="6">
        <f t="shared" si="1"/>
        <v>102</v>
      </c>
      <c r="I15" s="5">
        <f t="shared" si="2"/>
        <v>186</v>
      </c>
      <c r="J15" s="5">
        <f t="shared" si="3"/>
        <v>288</v>
      </c>
      <c r="K15" s="5">
        <v>9700</v>
      </c>
      <c r="L15" s="5">
        <v>5911.3760000000002</v>
      </c>
      <c r="M15" s="5">
        <v>1289.3399999999999</v>
      </c>
      <c r="N15" s="7">
        <f t="shared" si="4"/>
        <v>2.9690721649484535E-2</v>
      </c>
      <c r="O15" s="7">
        <f t="shared" si="5"/>
        <v>4.871962128614387E-2</v>
      </c>
      <c r="P15" s="7">
        <f t="shared" si="6"/>
        <v>0.22337009632835406</v>
      </c>
      <c r="R15" s="4">
        <v>2009</v>
      </c>
      <c r="S15" s="6">
        <v>0</v>
      </c>
      <c r="T15" s="6">
        <v>-186</v>
      </c>
      <c r="U15" s="6">
        <v>0</v>
      </c>
      <c r="V15" s="6">
        <v>102</v>
      </c>
      <c r="W15" s="6">
        <f t="shared" si="7"/>
        <v>102</v>
      </c>
      <c r="X15" s="5">
        <f t="shared" si="8"/>
        <v>186</v>
      </c>
      <c r="Y15" s="5">
        <f t="shared" si="9"/>
        <v>288</v>
      </c>
      <c r="Z15" s="7">
        <v>2.9690721649484535E-2</v>
      </c>
      <c r="AA15" s="7">
        <v>4.871962128614387E-2</v>
      </c>
      <c r="AB15" s="7">
        <v>0.22337009632835406</v>
      </c>
    </row>
    <row r="16" spans="3:28" ht="15.75" thickBot="1">
      <c r="C16" s="4">
        <v>2010</v>
      </c>
      <c r="D16" s="6">
        <v>569</v>
      </c>
      <c r="E16" s="6">
        <v>0</v>
      </c>
      <c r="F16" s="6">
        <v>-491</v>
      </c>
      <c r="G16" s="6">
        <v>0</v>
      </c>
      <c r="H16" s="6">
        <f t="shared" si="1"/>
        <v>569</v>
      </c>
      <c r="I16" s="5">
        <f t="shared" si="2"/>
        <v>491</v>
      </c>
      <c r="J16" s="5">
        <f t="shared" si="3"/>
        <v>1060</v>
      </c>
      <c r="K16" s="5">
        <v>9210</v>
      </c>
      <c r="L16" s="5">
        <v>7600</v>
      </c>
      <c r="M16" s="5">
        <v>1359.42</v>
      </c>
      <c r="N16" s="7">
        <f t="shared" si="4"/>
        <v>0.11509229098805646</v>
      </c>
      <c r="O16" s="7">
        <f t="shared" si="5"/>
        <v>0.13947368421052631</v>
      </c>
      <c r="P16" s="7">
        <f t="shared" si="6"/>
        <v>0.7797443027173353</v>
      </c>
      <c r="R16" s="4">
        <v>2010</v>
      </c>
      <c r="S16" s="6">
        <v>569</v>
      </c>
      <c r="T16" s="6">
        <v>0</v>
      </c>
      <c r="U16" s="6">
        <v>-491</v>
      </c>
      <c r="V16" s="6">
        <v>0</v>
      </c>
      <c r="W16" s="6">
        <f t="shared" si="7"/>
        <v>569</v>
      </c>
      <c r="X16" s="5">
        <f t="shared" si="8"/>
        <v>491</v>
      </c>
      <c r="Y16" s="5">
        <f t="shared" si="9"/>
        <v>1060</v>
      </c>
      <c r="Z16" s="7">
        <v>0.11509229098805646</v>
      </c>
      <c r="AA16" s="7">
        <v>0.13947368421052631</v>
      </c>
      <c r="AB16" s="7">
        <v>0.7797443027173353</v>
      </c>
    </row>
    <row r="17" spans="3:28" ht="15.75" thickBot="1">
      <c r="C17" s="9" t="s">
        <v>10</v>
      </c>
      <c r="D17" s="10">
        <f t="shared" ref="D17:M17" si="10">AVERAGE(D8:D16)</f>
        <v>139.88888888888889</v>
      </c>
      <c r="E17" s="10">
        <f t="shared" si="10"/>
        <v>-79</v>
      </c>
      <c r="F17" s="10">
        <f t="shared" si="10"/>
        <v>-246.77777777777777</v>
      </c>
      <c r="G17" s="10">
        <f t="shared" si="10"/>
        <v>119.44444444444444</v>
      </c>
      <c r="H17" s="10">
        <f t="shared" si="10"/>
        <v>259.33333333333331</v>
      </c>
      <c r="I17" s="10">
        <f t="shared" si="10"/>
        <v>325.77777777777777</v>
      </c>
      <c r="J17" s="10">
        <f t="shared" si="10"/>
        <v>585.11111111111109</v>
      </c>
      <c r="K17" s="10">
        <f t="shared" si="10"/>
        <v>7234.4444444444443</v>
      </c>
      <c r="L17" s="10">
        <f t="shared" si="10"/>
        <v>4862.8162222222227</v>
      </c>
      <c r="M17" s="10">
        <f t="shared" si="10"/>
        <v>1096.3477777777778</v>
      </c>
      <c r="N17" s="7">
        <f>AVERAGE(N8:N16)</f>
        <v>8.9826035836615262E-2</v>
      </c>
      <c r="O17" s="7">
        <f t="shared" ref="O17:P17" si="11">AVERAGE(O8:O16)</f>
        <v>0.14281529628601108</v>
      </c>
      <c r="P17" s="7">
        <f t="shared" si="11"/>
        <v>0.49508044005454566</v>
      </c>
      <c r="R17" s="9" t="s">
        <v>10</v>
      </c>
      <c r="S17" s="10">
        <f t="shared" ref="S17:Y17" si="12">AVERAGE(S8:S16)</f>
        <v>139.88888888888889</v>
      </c>
      <c r="T17" s="10">
        <f t="shared" si="12"/>
        <v>-79</v>
      </c>
      <c r="U17" s="10">
        <f t="shared" si="12"/>
        <v>-246.77777777777777</v>
      </c>
      <c r="V17" s="10">
        <f t="shared" si="12"/>
        <v>119.44444444444444</v>
      </c>
      <c r="W17" s="10">
        <f t="shared" si="12"/>
        <v>259.33333333333331</v>
      </c>
      <c r="X17" s="10">
        <f t="shared" si="12"/>
        <v>325.77777777777777</v>
      </c>
      <c r="Y17" s="10">
        <f t="shared" si="12"/>
        <v>585.11111111111109</v>
      </c>
      <c r="Z17" s="7">
        <v>8.9826035836615262E-2</v>
      </c>
      <c r="AA17" s="7">
        <v>0.14281529628601108</v>
      </c>
      <c r="AB17" s="7">
        <v>0.49508044005454566</v>
      </c>
    </row>
    <row r="18" spans="3:28" ht="15.75" thickBot="1">
      <c r="C18" s="9" t="s">
        <v>11</v>
      </c>
      <c r="D18" s="10">
        <f>SUM(D8:D16)</f>
        <v>1259</v>
      </c>
      <c r="E18" s="10">
        <f t="shared" ref="E18:J18" si="13">SUM(E8:E16)</f>
        <v>-711</v>
      </c>
      <c r="F18" s="10">
        <f t="shared" si="13"/>
        <v>-2221</v>
      </c>
      <c r="G18" s="10">
        <f t="shared" si="13"/>
        <v>1075</v>
      </c>
      <c r="H18" s="10">
        <f t="shared" si="13"/>
        <v>2334</v>
      </c>
      <c r="I18" s="10">
        <f t="shared" si="13"/>
        <v>2932</v>
      </c>
      <c r="J18" s="10">
        <f t="shared" si="13"/>
        <v>5266</v>
      </c>
      <c r="K18" s="11" t="s">
        <v>28</v>
      </c>
      <c r="L18" s="11" t="s">
        <v>28</v>
      </c>
      <c r="M18" s="11" t="s">
        <v>28</v>
      </c>
      <c r="N18" s="11" t="s">
        <v>28</v>
      </c>
      <c r="O18" s="11" t="s">
        <v>28</v>
      </c>
      <c r="P18" s="11" t="s">
        <v>28</v>
      </c>
      <c r="R18" s="9" t="s">
        <v>11</v>
      </c>
      <c r="S18" s="10">
        <f>SUM(S8:S16)</f>
        <v>1259</v>
      </c>
      <c r="T18" s="10">
        <f t="shared" ref="T18:Y18" si="14">SUM(T8:T16)</f>
        <v>-711</v>
      </c>
      <c r="U18" s="10">
        <f t="shared" si="14"/>
        <v>-2221</v>
      </c>
      <c r="V18" s="10">
        <f t="shared" si="14"/>
        <v>1075</v>
      </c>
      <c r="W18" s="10">
        <f t="shared" si="14"/>
        <v>2334</v>
      </c>
      <c r="X18" s="10">
        <f t="shared" si="14"/>
        <v>2932</v>
      </c>
      <c r="Y18" s="10">
        <f t="shared" si="14"/>
        <v>5266</v>
      </c>
      <c r="Z18" s="11" t="s">
        <v>28</v>
      </c>
      <c r="AA18" s="11" t="s">
        <v>28</v>
      </c>
      <c r="AB18" s="11" t="s">
        <v>28</v>
      </c>
    </row>
    <row r="20" spans="3:28">
      <c r="C20" s="61" t="s">
        <v>56</v>
      </c>
      <c r="D20" s="61"/>
      <c r="E20" s="61"/>
      <c r="F20" s="61"/>
      <c r="G20" s="61"/>
      <c r="H20" s="61"/>
      <c r="I20" s="61"/>
      <c r="J20" s="61"/>
      <c r="K20" s="61"/>
      <c r="L20" s="61"/>
      <c r="M20" s="61"/>
      <c r="N20" s="61"/>
      <c r="R20" s="61" t="s">
        <v>29</v>
      </c>
      <c r="S20" s="61"/>
      <c r="T20" s="61"/>
      <c r="U20" s="61"/>
      <c r="V20" s="61"/>
      <c r="W20" s="61"/>
      <c r="X20" s="61"/>
      <c r="Y20" s="61"/>
      <c r="Z20" s="61"/>
    </row>
    <row r="21" spans="3:28">
      <c r="C21" s="61"/>
      <c r="D21" s="61"/>
      <c r="E21" s="61"/>
      <c r="F21" s="61"/>
      <c r="G21" s="61"/>
      <c r="H21" s="61"/>
      <c r="I21" s="61"/>
      <c r="J21" s="61"/>
      <c r="K21" s="61"/>
      <c r="L21" s="61"/>
      <c r="M21" s="61"/>
      <c r="N21" s="61"/>
      <c r="R21" s="61"/>
      <c r="S21" s="61"/>
      <c r="T21" s="61"/>
      <c r="U21" s="61"/>
      <c r="V21" s="61"/>
      <c r="W21" s="61"/>
      <c r="X21" s="61"/>
      <c r="Y21" s="61"/>
      <c r="Z21" s="61"/>
    </row>
    <row r="22" spans="3:28">
      <c r="C22" s="61"/>
      <c r="D22" s="61"/>
      <c r="E22" s="61"/>
      <c r="F22" s="61"/>
      <c r="G22" s="61"/>
      <c r="H22" s="61"/>
      <c r="I22" s="61"/>
      <c r="J22" s="61"/>
      <c r="K22" s="61"/>
      <c r="L22" s="61"/>
      <c r="M22" s="61"/>
      <c r="N22" s="61"/>
      <c r="R22" s="61"/>
      <c r="S22" s="61"/>
      <c r="T22" s="61"/>
      <c r="U22" s="61"/>
      <c r="V22" s="61"/>
      <c r="W22" s="61"/>
      <c r="X22" s="61"/>
      <c r="Y22" s="61"/>
      <c r="Z22" s="61"/>
    </row>
    <row r="23" spans="3:28">
      <c r="C23" s="61"/>
      <c r="D23" s="61"/>
      <c r="E23" s="61"/>
      <c r="F23" s="61"/>
      <c r="G23" s="61"/>
      <c r="H23" s="61"/>
      <c r="I23" s="61"/>
      <c r="J23" s="61"/>
      <c r="K23" s="61"/>
      <c r="L23" s="61"/>
      <c r="M23" s="61"/>
      <c r="N23" s="61"/>
      <c r="R23" s="61"/>
      <c r="S23" s="61"/>
      <c r="T23" s="61"/>
      <c r="U23" s="61"/>
      <c r="V23" s="61"/>
      <c r="W23" s="61"/>
      <c r="X23" s="61"/>
      <c r="Y23" s="61"/>
      <c r="Z23" s="61"/>
    </row>
  </sheetData>
  <mergeCells count="35">
    <mergeCell ref="C20:N23"/>
    <mergeCell ref="C4:C7"/>
    <mergeCell ref="D4:E4"/>
    <mergeCell ref="F4:G4"/>
    <mergeCell ref="H4:H7"/>
    <mergeCell ref="I4:I7"/>
    <mergeCell ref="K4:K7"/>
    <mergeCell ref="N4:N7"/>
    <mergeCell ref="D5:D7"/>
    <mergeCell ref="E5:E7"/>
    <mergeCell ref="F5:F7"/>
    <mergeCell ref="G5:G7"/>
    <mergeCell ref="J4:J7"/>
    <mergeCell ref="O4:O7"/>
    <mergeCell ref="P4:P7"/>
    <mergeCell ref="L4:L7"/>
    <mergeCell ref="M4:M7"/>
    <mergeCell ref="C2:P2"/>
    <mergeCell ref="C3:P3"/>
    <mergeCell ref="U5:U7"/>
    <mergeCell ref="V5:V7"/>
    <mergeCell ref="R20:Z23"/>
    <mergeCell ref="R2:AB2"/>
    <mergeCell ref="R3:AB3"/>
    <mergeCell ref="R4:R7"/>
    <mergeCell ref="S4:T4"/>
    <mergeCell ref="U4:V4"/>
    <mergeCell ref="W4:W7"/>
    <mergeCell ref="X4:X7"/>
    <mergeCell ref="Y4:Y7"/>
    <mergeCell ref="Z4:Z7"/>
    <mergeCell ref="AA4:AA7"/>
    <mergeCell ref="AB4:AB7"/>
    <mergeCell ref="S5:S7"/>
    <mergeCell ref="T5:T7"/>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C3:AC25"/>
  <sheetViews>
    <sheetView zoomScale="70" zoomScaleNormal="70" workbookViewId="0">
      <selection activeCell="C3" sqref="C3:P25"/>
    </sheetView>
  </sheetViews>
  <sheetFormatPr defaultRowHeight="15"/>
  <cols>
    <col min="3" max="3" width="15.28515625" customWidth="1"/>
    <col min="14" max="16" width="14.140625" customWidth="1"/>
  </cols>
  <sheetData>
    <row r="3" spans="3:29">
      <c r="C3" s="81" t="s">
        <v>12</v>
      </c>
      <c r="D3" s="81"/>
      <c r="E3" s="81"/>
      <c r="F3" s="81"/>
      <c r="G3" s="81"/>
      <c r="H3" s="81"/>
      <c r="I3" s="81"/>
      <c r="J3" s="81"/>
      <c r="K3" s="81"/>
      <c r="L3" s="81"/>
      <c r="M3" s="81"/>
      <c r="N3" s="81"/>
      <c r="O3" s="81"/>
      <c r="P3" s="81"/>
      <c r="S3" s="81" t="s">
        <v>12</v>
      </c>
      <c r="T3" s="81"/>
      <c r="U3" s="81"/>
      <c r="V3" s="81"/>
      <c r="W3" s="81"/>
      <c r="X3" s="81"/>
      <c r="Y3" s="81"/>
      <c r="Z3" s="81"/>
      <c r="AA3" s="81"/>
      <c r="AB3" s="81"/>
      <c r="AC3" s="81"/>
    </row>
    <row r="4" spans="3:29" ht="15.75" thickBot="1">
      <c r="C4" s="82" t="s">
        <v>0</v>
      </c>
      <c r="D4" s="82"/>
      <c r="E4" s="82"/>
      <c r="F4" s="82"/>
      <c r="G4" s="82"/>
      <c r="H4" s="82"/>
      <c r="I4" s="82"/>
      <c r="J4" s="82"/>
      <c r="K4" s="82"/>
      <c r="L4" s="82"/>
      <c r="M4" s="82"/>
      <c r="N4" s="82"/>
      <c r="O4" s="82"/>
      <c r="P4" s="82"/>
      <c r="S4" s="82" t="s">
        <v>0</v>
      </c>
      <c r="T4" s="82"/>
      <c r="U4" s="82"/>
      <c r="V4" s="82"/>
      <c r="W4" s="82"/>
      <c r="X4" s="82"/>
      <c r="Y4" s="82"/>
      <c r="Z4" s="82"/>
      <c r="AA4" s="82"/>
      <c r="AB4" s="82"/>
      <c r="AC4" s="82"/>
    </row>
    <row r="5" spans="3:29" ht="29.25" customHeight="1" thickBot="1">
      <c r="C5" s="83" t="s">
        <v>1</v>
      </c>
      <c r="D5" s="86" t="s">
        <v>2</v>
      </c>
      <c r="E5" s="87"/>
      <c r="F5" s="88" t="s">
        <v>3</v>
      </c>
      <c r="G5" s="87"/>
      <c r="H5" s="70" t="s">
        <v>24</v>
      </c>
      <c r="I5" s="73" t="s">
        <v>25</v>
      </c>
      <c r="J5" s="73" t="s">
        <v>26</v>
      </c>
      <c r="K5" s="73" t="s">
        <v>4</v>
      </c>
      <c r="L5" s="73" t="s">
        <v>52</v>
      </c>
      <c r="M5" s="73" t="s">
        <v>53</v>
      </c>
      <c r="N5" s="73" t="s">
        <v>27</v>
      </c>
      <c r="O5" s="73" t="s">
        <v>27</v>
      </c>
      <c r="P5" s="73" t="s">
        <v>27</v>
      </c>
      <c r="S5" s="83" t="s">
        <v>1</v>
      </c>
      <c r="T5" s="86" t="s">
        <v>2</v>
      </c>
      <c r="U5" s="87"/>
      <c r="V5" s="88" t="s">
        <v>3</v>
      </c>
      <c r="W5" s="87"/>
      <c r="X5" s="70" t="s">
        <v>24</v>
      </c>
      <c r="Y5" s="73" t="s">
        <v>25</v>
      </c>
      <c r="Z5" s="73" t="s">
        <v>26</v>
      </c>
      <c r="AA5" s="73" t="s">
        <v>27</v>
      </c>
      <c r="AB5" s="73" t="s">
        <v>27</v>
      </c>
      <c r="AC5" s="73" t="s">
        <v>27</v>
      </c>
    </row>
    <row r="6" spans="3:29">
      <c r="C6" s="84"/>
      <c r="D6" s="78" t="s">
        <v>5</v>
      </c>
      <c r="E6" s="78" t="s">
        <v>6</v>
      </c>
      <c r="F6" s="78" t="s">
        <v>7</v>
      </c>
      <c r="G6" s="78" t="s">
        <v>8</v>
      </c>
      <c r="H6" s="71"/>
      <c r="I6" s="74"/>
      <c r="J6" s="74"/>
      <c r="K6" s="74"/>
      <c r="L6" s="74"/>
      <c r="M6" s="74"/>
      <c r="N6" s="74"/>
      <c r="O6" s="74"/>
      <c r="P6" s="74"/>
      <c r="S6" s="84"/>
      <c r="T6" s="78" t="s">
        <v>5</v>
      </c>
      <c r="U6" s="78" t="s">
        <v>6</v>
      </c>
      <c r="V6" s="78" t="s">
        <v>7</v>
      </c>
      <c r="W6" s="78" t="s">
        <v>8</v>
      </c>
      <c r="X6" s="71"/>
      <c r="Y6" s="74"/>
      <c r="Z6" s="74"/>
      <c r="AA6" s="74"/>
      <c r="AB6" s="74"/>
      <c r="AC6" s="74"/>
    </row>
    <row r="7" spans="3:29">
      <c r="C7" s="84"/>
      <c r="D7" s="79"/>
      <c r="E7" s="79"/>
      <c r="F7" s="79"/>
      <c r="G7" s="79"/>
      <c r="H7" s="71"/>
      <c r="I7" s="74"/>
      <c r="J7" s="74"/>
      <c r="K7" s="74"/>
      <c r="L7" s="74"/>
      <c r="M7" s="74"/>
      <c r="N7" s="74"/>
      <c r="O7" s="74"/>
      <c r="P7" s="74"/>
      <c r="S7" s="84"/>
      <c r="T7" s="79"/>
      <c r="U7" s="79"/>
      <c r="V7" s="79"/>
      <c r="W7" s="79"/>
      <c r="X7" s="71"/>
      <c r="Y7" s="74"/>
      <c r="Z7" s="74"/>
      <c r="AA7" s="74"/>
      <c r="AB7" s="74"/>
      <c r="AC7" s="74"/>
    </row>
    <row r="8" spans="3:29" ht="15.75" thickBot="1">
      <c r="C8" s="85"/>
      <c r="D8" s="80"/>
      <c r="E8" s="80"/>
      <c r="F8" s="80"/>
      <c r="G8" s="80"/>
      <c r="H8" s="72"/>
      <c r="I8" s="75"/>
      <c r="J8" s="75"/>
      <c r="K8" s="75"/>
      <c r="L8" s="75"/>
      <c r="M8" s="75"/>
      <c r="N8" s="75"/>
      <c r="O8" s="75"/>
      <c r="P8" s="75"/>
      <c r="S8" s="85"/>
      <c r="T8" s="80"/>
      <c r="U8" s="80"/>
      <c r="V8" s="80"/>
      <c r="W8" s="80"/>
      <c r="X8" s="72"/>
      <c r="Y8" s="75"/>
      <c r="Z8" s="75"/>
      <c r="AA8" s="75"/>
      <c r="AB8" s="75"/>
      <c r="AC8" s="75"/>
    </row>
    <row r="9" spans="3:29" ht="15.75" thickBot="1">
      <c r="C9" s="14">
        <v>2002</v>
      </c>
      <c r="D9" s="15">
        <v>0</v>
      </c>
      <c r="E9" s="15">
        <v>-199</v>
      </c>
      <c r="F9" s="15">
        <v>0</v>
      </c>
      <c r="G9" s="15">
        <v>233</v>
      </c>
      <c r="H9" s="15">
        <f>SUM(D9,G9)</f>
        <v>233</v>
      </c>
      <c r="I9" s="16">
        <f>ABS(SUM(E9:F9))</f>
        <v>199</v>
      </c>
      <c r="J9" s="16">
        <f>SUM(H9:I9)</f>
        <v>432</v>
      </c>
      <c r="K9" s="16">
        <v>10806</v>
      </c>
      <c r="L9" s="16">
        <v>2562.6491569402929</v>
      </c>
      <c r="M9" s="16">
        <v>909.46</v>
      </c>
      <c r="N9" s="17">
        <f>$J9/K9</f>
        <v>3.9977790116601887E-2</v>
      </c>
      <c r="O9" s="17">
        <f t="shared" ref="O9:P9" si="0">$J9/L9</f>
        <v>0.16857555347755518</v>
      </c>
      <c r="P9" s="17">
        <f t="shared" si="0"/>
        <v>0.47500714709827807</v>
      </c>
      <c r="S9" s="14">
        <v>2002</v>
      </c>
      <c r="T9" s="15">
        <v>0</v>
      </c>
      <c r="U9" s="15">
        <v>-199</v>
      </c>
      <c r="V9" s="15">
        <v>0</v>
      </c>
      <c r="W9" s="15">
        <v>233</v>
      </c>
      <c r="X9" s="15">
        <f>SUM(T9,W9)</f>
        <v>233</v>
      </c>
      <c r="Y9" s="16">
        <f>ABS(SUM(U9:V9))</f>
        <v>199</v>
      </c>
      <c r="Z9" s="16">
        <f>SUM(X9:Y9)</f>
        <v>432</v>
      </c>
      <c r="AA9" s="17">
        <v>3.9977790116601887E-2</v>
      </c>
      <c r="AB9" s="17">
        <v>0.16857555347755518</v>
      </c>
      <c r="AC9" s="17">
        <v>0.47500714709827807</v>
      </c>
    </row>
    <row r="10" spans="3:29" ht="15.75" thickBot="1">
      <c r="C10" s="14">
        <v>2003</v>
      </c>
      <c r="D10" s="15">
        <v>0</v>
      </c>
      <c r="E10" s="15">
        <v>-320</v>
      </c>
      <c r="F10" s="15">
        <v>0</v>
      </c>
      <c r="G10" s="15">
        <v>189</v>
      </c>
      <c r="H10" s="15">
        <f t="shared" ref="H10:H18" si="1">SUM(D10,G10)</f>
        <v>189</v>
      </c>
      <c r="I10" s="16">
        <f t="shared" ref="I10:I18" si="2">ABS(SUM(E10:F10))</f>
        <v>320</v>
      </c>
      <c r="J10" s="16">
        <f t="shared" ref="J10:J18" si="3">SUM(H10:I10)</f>
        <v>509</v>
      </c>
      <c r="K10" s="16">
        <v>11659</v>
      </c>
      <c r="L10" s="16">
        <v>3254.6206681669746</v>
      </c>
      <c r="M10" s="16">
        <v>966.47</v>
      </c>
      <c r="N10" s="17">
        <f t="shared" ref="N10:N18" si="4">$J10/K10</f>
        <v>4.3657260485461875E-2</v>
      </c>
      <c r="O10" s="17">
        <f t="shared" ref="O10:O18" si="5">$J10/L10</f>
        <v>0.15639303374997382</v>
      </c>
      <c r="P10" s="17">
        <f t="shared" ref="P10:P18" si="6">$J10/M10</f>
        <v>0.52665887197740224</v>
      </c>
      <c r="S10" s="14">
        <v>2003</v>
      </c>
      <c r="T10" s="15">
        <v>0</v>
      </c>
      <c r="U10" s="15">
        <v>-320</v>
      </c>
      <c r="V10" s="15">
        <v>0</v>
      </c>
      <c r="W10" s="15">
        <v>189</v>
      </c>
      <c r="X10" s="15">
        <f t="shared" ref="X10:X18" si="7">SUM(T10,W10)</f>
        <v>189</v>
      </c>
      <c r="Y10" s="16">
        <f t="shared" ref="Y10:Y18" si="8">ABS(SUM(U10:V10))</f>
        <v>320</v>
      </c>
      <c r="Z10" s="16">
        <f t="shared" ref="Z10:Z18" si="9">SUM(X10:Y10)</f>
        <v>509</v>
      </c>
      <c r="AA10" s="17">
        <v>4.3657260485461875E-2</v>
      </c>
      <c r="AB10" s="17">
        <v>0.15639303374997382</v>
      </c>
      <c r="AC10" s="17">
        <v>0.52665887197740224</v>
      </c>
    </row>
    <row r="11" spans="3:29" ht="15.75" thickBot="1">
      <c r="C11" s="14">
        <v>2004</v>
      </c>
      <c r="D11" s="15">
        <v>0</v>
      </c>
      <c r="E11" s="15">
        <v>-689</v>
      </c>
      <c r="F11" s="15">
        <v>0</v>
      </c>
      <c r="G11" s="15">
        <v>118</v>
      </c>
      <c r="H11" s="15">
        <f t="shared" si="1"/>
        <v>118</v>
      </c>
      <c r="I11" s="16">
        <f t="shared" si="2"/>
        <v>689</v>
      </c>
      <c r="J11" s="16">
        <f t="shared" si="3"/>
        <v>807</v>
      </c>
      <c r="K11" s="16">
        <v>12826</v>
      </c>
      <c r="L11" s="16">
        <v>4199.8982254670855</v>
      </c>
      <c r="M11" s="16">
        <v>1030</v>
      </c>
      <c r="N11" s="17">
        <f t="shared" si="4"/>
        <v>6.2919070637767041E-2</v>
      </c>
      <c r="O11" s="17">
        <f t="shared" si="5"/>
        <v>0.19214751326747939</v>
      </c>
      <c r="P11" s="17">
        <f t="shared" si="6"/>
        <v>0.78349514563106792</v>
      </c>
      <c r="S11" s="14">
        <v>2004</v>
      </c>
      <c r="T11" s="15">
        <v>0</v>
      </c>
      <c r="U11" s="15">
        <v>-689</v>
      </c>
      <c r="V11" s="15">
        <v>0</v>
      </c>
      <c r="W11" s="15">
        <v>118</v>
      </c>
      <c r="X11" s="15">
        <f t="shared" si="7"/>
        <v>118</v>
      </c>
      <c r="Y11" s="16">
        <f t="shared" si="8"/>
        <v>689</v>
      </c>
      <c r="Z11" s="16">
        <f t="shared" si="9"/>
        <v>807</v>
      </c>
      <c r="AA11" s="17">
        <v>6.2919070637767041E-2</v>
      </c>
      <c r="AB11" s="17">
        <v>0.19214751326747939</v>
      </c>
      <c r="AC11" s="17">
        <v>0.78349514563106792</v>
      </c>
    </row>
    <row r="12" spans="3:29" ht="15.75" thickBot="1">
      <c r="C12" s="14">
        <v>2005</v>
      </c>
      <c r="D12" s="15">
        <v>0</v>
      </c>
      <c r="E12" s="15">
        <v>-556</v>
      </c>
      <c r="F12" s="15">
        <v>-108</v>
      </c>
      <c r="G12" s="15">
        <v>0</v>
      </c>
      <c r="H12" s="15">
        <f t="shared" si="1"/>
        <v>0</v>
      </c>
      <c r="I12" s="16">
        <f t="shared" si="2"/>
        <v>664</v>
      </c>
      <c r="J12" s="16">
        <f t="shared" si="3"/>
        <v>664</v>
      </c>
      <c r="K12" s="16">
        <v>14142</v>
      </c>
      <c r="L12" s="16">
        <v>4962.4706089673027</v>
      </c>
      <c r="M12" s="16">
        <v>860.88</v>
      </c>
      <c r="N12" s="17">
        <f t="shared" si="4"/>
        <v>4.6952340545891667E-2</v>
      </c>
      <c r="O12" s="17">
        <f t="shared" si="5"/>
        <v>0.13380431892133249</v>
      </c>
      <c r="P12" s="17">
        <f t="shared" si="6"/>
        <v>0.77130378217637763</v>
      </c>
      <c r="S12" s="14">
        <v>2005</v>
      </c>
      <c r="T12" s="15">
        <v>0</v>
      </c>
      <c r="U12" s="15">
        <v>-556</v>
      </c>
      <c r="V12" s="15">
        <v>-108</v>
      </c>
      <c r="W12" s="15">
        <v>0</v>
      </c>
      <c r="X12" s="15">
        <f t="shared" si="7"/>
        <v>0</v>
      </c>
      <c r="Y12" s="16">
        <f t="shared" si="8"/>
        <v>664</v>
      </c>
      <c r="Z12" s="16">
        <f t="shared" si="9"/>
        <v>664</v>
      </c>
      <c r="AA12" s="17">
        <v>4.6952340545891667E-2</v>
      </c>
      <c r="AB12" s="17">
        <v>0.13380431892133249</v>
      </c>
      <c r="AC12" s="17">
        <v>0.77130378217637763</v>
      </c>
    </row>
    <row r="13" spans="3:29" ht="15.75" thickBot="1">
      <c r="C13" s="14">
        <v>2006</v>
      </c>
      <c r="D13" s="15">
        <v>0</v>
      </c>
      <c r="E13" s="15">
        <v>-301</v>
      </c>
      <c r="F13" s="15">
        <v>0</v>
      </c>
      <c r="G13" s="15">
        <v>9</v>
      </c>
      <c r="H13" s="15">
        <f t="shared" si="1"/>
        <v>9</v>
      </c>
      <c r="I13" s="16">
        <f t="shared" si="2"/>
        <v>301</v>
      </c>
      <c r="J13" s="16">
        <f t="shared" si="3"/>
        <v>310</v>
      </c>
      <c r="K13" s="16">
        <v>14331</v>
      </c>
      <c r="L13" s="16">
        <v>5981.9813054510141</v>
      </c>
      <c r="M13" s="16">
        <v>995.86</v>
      </c>
      <c r="N13" s="17">
        <f t="shared" si="4"/>
        <v>2.1631428372060568E-2</v>
      </c>
      <c r="O13" s="17">
        <f t="shared" si="5"/>
        <v>5.1822295017457831E-2</v>
      </c>
      <c r="P13" s="17">
        <f t="shared" si="6"/>
        <v>0.31128873536440865</v>
      </c>
      <c r="S13" s="14">
        <v>2006</v>
      </c>
      <c r="T13" s="15">
        <v>0</v>
      </c>
      <c r="U13" s="15">
        <v>-301</v>
      </c>
      <c r="V13" s="15">
        <v>0</v>
      </c>
      <c r="W13" s="15">
        <v>9</v>
      </c>
      <c r="X13" s="15">
        <f t="shared" si="7"/>
        <v>9</v>
      </c>
      <c r="Y13" s="16">
        <f t="shared" si="8"/>
        <v>301</v>
      </c>
      <c r="Z13" s="16">
        <f t="shared" si="9"/>
        <v>310</v>
      </c>
      <c r="AA13" s="17">
        <v>2.1631428372060568E-2</v>
      </c>
      <c r="AB13" s="17">
        <v>5.1822295017457831E-2</v>
      </c>
      <c r="AC13" s="17">
        <v>0.31128873536440865</v>
      </c>
    </row>
    <row r="14" spans="3:29" ht="15.75" thickBot="1">
      <c r="C14" s="14">
        <v>2007</v>
      </c>
      <c r="D14" s="15">
        <v>0</v>
      </c>
      <c r="E14" s="15">
        <v>-611</v>
      </c>
      <c r="F14" s="15">
        <v>0</v>
      </c>
      <c r="G14" s="15">
        <v>98</v>
      </c>
      <c r="H14" s="15">
        <f t="shared" si="1"/>
        <v>98</v>
      </c>
      <c r="I14" s="16">
        <f t="shared" si="2"/>
        <v>611</v>
      </c>
      <c r="J14" s="16">
        <f t="shared" si="3"/>
        <v>709</v>
      </c>
      <c r="K14" s="16">
        <v>16826</v>
      </c>
      <c r="L14" s="16">
        <v>7359.4423263926165</v>
      </c>
      <c r="M14" s="16">
        <v>1839.82</v>
      </c>
      <c r="N14" s="17">
        <f t="shared" si="4"/>
        <v>4.2137168667538333E-2</v>
      </c>
      <c r="O14" s="17">
        <f t="shared" si="5"/>
        <v>9.6338821415498627E-2</v>
      </c>
      <c r="P14" s="17">
        <f t="shared" si="6"/>
        <v>0.38536378558772055</v>
      </c>
      <c r="S14" s="14">
        <v>2007</v>
      </c>
      <c r="T14" s="15">
        <v>0</v>
      </c>
      <c r="U14" s="15">
        <v>-611</v>
      </c>
      <c r="V14" s="15">
        <v>0</v>
      </c>
      <c r="W14" s="15">
        <v>98</v>
      </c>
      <c r="X14" s="15">
        <f t="shared" si="7"/>
        <v>98</v>
      </c>
      <c r="Y14" s="16">
        <f t="shared" si="8"/>
        <v>611</v>
      </c>
      <c r="Z14" s="16">
        <f t="shared" si="9"/>
        <v>709</v>
      </c>
      <c r="AA14" s="17">
        <v>4.2137168667538333E-2</v>
      </c>
      <c r="AB14" s="17">
        <v>9.6338821415498627E-2</v>
      </c>
      <c r="AC14" s="17">
        <v>0.38536378558772055</v>
      </c>
    </row>
    <row r="15" spans="3:29" ht="15.75" thickBot="1">
      <c r="C15" s="14">
        <v>2008</v>
      </c>
      <c r="D15" s="15">
        <v>0</v>
      </c>
      <c r="E15" s="15">
        <v>-1039</v>
      </c>
      <c r="F15" s="15">
        <v>0</v>
      </c>
      <c r="G15" s="15">
        <v>1170</v>
      </c>
      <c r="H15" s="15">
        <f t="shared" si="1"/>
        <v>1170</v>
      </c>
      <c r="I15" s="16">
        <f t="shared" si="2"/>
        <v>1039</v>
      </c>
      <c r="J15" s="16">
        <f t="shared" si="3"/>
        <v>2209</v>
      </c>
      <c r="K15" s="16">
        <v>20715</v>
      </c>
      <c r="L15" s="16">
        <v>9755.0592455627993</v>
      </c>
      <c r="M15" s="16">
        <v>1373.26</v>
      </c>
      <c r="N15" s="17">
        <f t="shared" si="4"/>
        <v>0.10663770214820179</v>
      </c>
      <c r="O15" s="17">
        <f t="shared" si="5"/>
        <v>0.22644660010699463</v>
      </c>
      <c r="P15" s="17">
        <f t="shared" si="6"/>
        <v>1.6085810407351848</v>
      </c>
      <c r="S15" s="14">
        <v>2008</v>
      </c>
      <c r="T15" s="15">
        <v>0</v>
      </c>
      <c r="U15" s="15">
        <v>-1039</v>
      </c>
      <c r="V15" s="15">
        <v>0</v>
      </c>
      <c r="W15" s="15">
        <v>1170</v>
      </c>
      <c r="X15" s="15">
        <f t="shared" si="7"/>
        <v>1170</v>
      </c>
      <c r="Y15" s="16">
        <f t="shared" si="8"/>
        <v>1039</v>
      </c>
      <c r="Z15" s="16">
        <f t="shared" si="9"/>
        <v>2209</v>
      </c>
      <c r="AA15" s="17">
        <v>0.10663770214820179</v>
      </c>
      <c r="AB15" s="17">
        <v>0.22644660010699463</v>
      </c>
      <c r="AC15" s="17">
        <v>1.6085810407351848</v>
      </c>
    </row>
    <row r="16" spans="3:29" ht="15.75" thickBot="1">
      <c r="C16" s="14">
        <v>2009</v>
      </c>
      <c r="D16" s="15">
        <v>0</v>
      </c>
      <c r="E16" s="16">
        <v>-1967</v>
      </c>
      <c r="F16" s="15">
        <v>0</v>
      </c>
      <c r="G16" s="15">
        <v>1661</v>
      </c>
      <c r="H16" s="15">
        <f t="shared" si="1"/>
        <v>1661</v>
      </c>
      <c r="I16" s="16">
        <f t="shared" si="2"/>
        <v>1967</v>
      </c>
      <c r="J16" s="16">
        <f t="shared" si="3"/>
        <v>3628</v>
      </c>
      <c r="K16" s="16">
        <v>21368</v>
      </c>
      <c r="L16" s="16">
        <v>8663.2787454541394</v>
      </c>
      <c r="M16" s="16">
        <v>1409.4</v>
      </c>
      <c r="N16" s="17">
        <f t="shared" si="4"/>
        <v>0.16978659678023211</v>
      </c>
      <c r="O16" s="17">
        <f t="shared" si="5"/>
        <v>0.41877909121921203</v>
      </c>
      <c r="P16" s="17">
        <f t="shared" si="6"/>
        <v>2.5741450262523058</v>
      </c>
      <c r="S16" s="14">
        <v>2009</v>
      </c>
      <c r="T16" s="15">
        <v>0</v>
      </c>
      <c r="U16" s="16">
        <v>-1967</v>
      </c>
      <c r="V16" s="15">
        <v>0</v>
      </c>
      <c r="W16" s="15">
        <v>1661</v>
      </c>
      <c r="X16" s="15">
        <f t="shared" si="7"/>
        <v>1661</v>
      </c>
      <c r="Y16" s="16">
        <f t="shared" si="8"/>
        <v>1967</v>
      </c>
      <c r="Z16" s="16">
        <f t="shared" si="9"/>
        <v>3628</v>
      </c>
      <c r="AA16" s="17">
        <v>0.16978659678023211</v>
      </c>
      <c r="AB16" s="17">
        <v>0.41877909121921203</v>
      </c>
      <c r="AC16" s="17">
        <v>2.5741450262523058</v>
      </c>
    </row>
    <row r="17" spans="3:29" ht="15.75" thickBot="1">
      <c r="C17" s="14">
        <v>2010</v>
      </c>
      <c r="D17" s="15">
        <v>0</v>
      </c>
      <c r="E17" s="15">
        <v>-2065</v>
      </c>
      <c r="F17" s="15">
        <v>0</v>
      </c>
      <c r="G17" s="15">
        <v>1431</v>
      </c>
      <c r="H17" s="15">
        <f t="shared" si="1"/>
        <v>1431</v>
      </c>
      <c r="I17" s="16">
        <f t="shared" si="2"/>
        <v>2065</v>
      </c>
      <c r="J17" s="16">
        <f t="shared" si="3"/>
        <v>3496</v>
      </c>
      <c r="K17" s="16">
        <v>22915</v>
      </c>
      <c r="L17" s="16">
        <v>11217.06842014418</v>
      </c>
      <c r="M17" s="16">
        <v>1655.71</v>
      </c>
      <c r="N17" s="17">
        <f t="shared" si="4"/>
        <v>0.15256382282347808</v>
      </c>
      <c r="O17" s="17">
        <f t="shared" si="5"/>
        <v>0.31166788585524768</v>
      </c>
      <c r="P17" s="17">
        <f t="shared" si="6"/>
        <v>2.1114808752740517</v>
      </c>
      <c r="S17" s="14">
        <v>2010</v>
      </c>
      <c r="T17" s="15">
        <v>0</v>
      </c>
      <c r="U17" s="15">
        <v>-2065</v>
      </c>
      <c r="V17" s="15">
        <v>0</v>
      </c>
      <c r="W17" s="15">
        <v>1431</v>
      </c>
      <c r="X17" s="15">
        <f t="shared" si="7"/>
        <v>1431</v>
      </c>
      <c r="Y17" s="16">
        <f t="shared" si="8"/>
        <v>2065</v>
      </c>
      <c r="Z17" s="16">
        <f t="shared" si="9"/>
        <v>3496</v>
      </c>
      <c r="AA17" s="17">
        <v>0.15256382282347808</v>
      </c>
      <c r="AB17" s="17">
        <v>0.31166788585524768</v>
      </c>
      <c r="AC17" s="17">
        <v>2.1114808752740517</v>
      </c>
    </row>
    <row r="18" spans="3:29" ht="15.75" thickBot="1">
      <c r="C18" s="14">
        <v>2011</v>
      </c>
      <c r="D18" s="15">
        <v>0</v>
      </c>
      <c r="E18" s="15">
        <v>-2588</v>
      </c>
      <c r="F18" s="15">
        <v>0</v>
      </c>
      <c r="G18" s="15">
        <v>3373</v>
      </c>
      <c r="H18" s="15">
        <f t="shared" si="1"/>
        <v>3373</v>
      </c>
      <c r="I18" s="16">
        <f t="shared" si="2"/>
        <v>2588</v>
      </c>
      <c r="J18" s="16">
        <f t="shared" si="3"/>
        <v>5961</v>
      </c>
      <c r="K18" s="16">
        <v>23874</v>
      </c>
      <c r="L18" s="16">
        <v>15093.588360546539</v>
      </c>
      <c r="M18" s="16">
        <v>1667.95</v>
      </c>
      <c r="N18" s="17">
        <f t="shared" si="4"/>
        <v>0.24968585071626037</v>
      </c>
      <c r="O18" s="17">
        <f t="shared" si="5"/>
        <v>0.39493590639993792</v>
      </c>
      <c r="P18" s="17">
        <f t="shared" si="6"/>
        <v>3.5738481369345605</v>
      </c>
      <c r="S18" s="14">
        <v>2011</v>
      </c>
      <c r="T18" s="15">
        <v>0</v>
      </c>
      <c r="U18" s="15">
        <v>-2588</v>
      </c>
      <c r="V18" s="15">
        <v>0</v>
      </c>
      <c r="W18" s="15">
        <v>3373</v>
      </c>
      <c r="X18" s="15">
        <f t="shared" si="7"/>
        <v>3373</v>
      </c>
      <c r="Y18" s="16">
        <f t="shared" si="8"/>
        <v>2588</v>
      </c>
      <c r="Z18" s="16">
        <f t="shared" si="9"/>
        <v>5961</v>
      </c>
      <c r="AA18" s="17">
        <v>0.24968585071626037</v>
      </c>
      <c r="AB18" s="17">
        <v>0.39493590639993792</v>
      </c>
      <c r="AC18" s="17">
        <v>3.5738481369345605</v>
      </c>
    </row>
    <row r="19" spans="3:29" ht="15.75" thickBot="1">
      <c r="C19" s="31" t="s">
        <v>10</v>
      </c>
      <c r="D19" s="32">
        <f t="shared" ref="D19:P19" si="10">AVERAGE(D9:D18)</f>
        <v>0</v>
      </c>
      <c r="E19" s="32">
        <f t="shared" si="10"/>
        <v>-1033.5</v>
      </c>
      <c r="F19" s="32">
        <f t="shared" si="10"/>
        <v>-10.8</v>
      </c>
      <c r="G19" s="32">
        <f t="shared" si="10"/>
        <v>828.2</v>
      </c>
      <c r="H19" s="32">
        <f t="shared" si="10"/>
        <v>828.2</v>
      </c>
      <c r="I19" s="32">
        <f t="shared" si="10"/>
        <v>1044.3</v>
      </c>
      <c r="J19" s="32">
        <f t="shared" si="10"/>
        <v>1872.5</v>
      </c>
      <c r="K19" s="32">
        <f t="shared" si="10"/>
        <v>16946.2</v>
      </c>
      <c r="L19" s="32">
        <f t="shared" si="10"/>
        <v>7305.0057063092945</v>
      </c>
      <c r="M19" s="32">
        <f t="shared" si="10"/>
        <v>1270.8810000000001</v>
      </c>
      <c r="N19" s="60">
        <f t="shared" si="10"/>
        <v>9.3594903129349358E-2</v>
      </c>
      <c r="O19" s="60">
        <f t="shared" si="10"/>
        <v>0.21509110194306896</v>
      </c>
      <c r="P19" s="60">
        <f t="shared" si="10"/>
        <v>1.3121172547031357</v>
      </c>
      <c r="S19" s="31" t="s">
        <v>10</v>
      </c>
      <c r="T19" s="32">
        <f t="shared" ref="T19:AC19" si="11">AVERAGE(T9:T18)</f>
        <v>0</v>
      </c>
      <c r="U19" s="32">
        <f t="shared" si="11"/>
        <v>-1033.5</v>
      </c>
      <c r="V19" s="32">
        <f t="shared" si="11"/>
        <v>-10.8</v>
      </c>
      <c r="W19" s="32">
        <f t="shared" si="11"/>
        <v>828.2</v>
      </c>
      <c r="X19" s="32">
        <f t="shared" si="11"/>
        <v>828.2</v>
      </c>
      <c r="Y19" s="32">
        <f t="shared" si="11"/>
        <v>1044.3</v>
      </c>
      <c r="Z19" s="32">
        <f t="shared" si="11"/>
        <v>1872.5</v>
      </c>
      <c r="AA19" s="60">
        <f t="shared" si="11"/>
        <v>9.3594903129349358E-2</v>
      </c>
      <c r="AB19" s="60">
        <f t="shared" si="11"/>
        <v>0.21509110194306896</v>
      </c>
      <c r="AC19" s="60">
        <f t="shared" si="11"/>
        <v>1.3121172547031357</v>
      </c>
    </row>
    <row r="20" spans="3:29" ht="15.75" thickBot="1">
      <c r="C20" s="31" t="s">
        <v>11</v>
      </c>
      <c r="D20" s="32">
        <f t="shared" ref="D20:I20" si="12">SUM(D9:D18)</f>
        <v>0</v>
      </c>
      <c r="E20" s="32">
        <f t="shared" si="12"/>
        <v>-10335</v>
      </c>
      <c r="F20" s="32">
        <f t="shared" si="12"/>
        <v>-108</v>
      </c>
      <c r="G20" s="32">
        <f t="shared" si="12"/>
        <v>8282</v>
      </c>
      <c r="H20" s="32">
        <f t="shared" si="12"/>
        <v>8282</v>
      </c>
      <c r="I20" s="32">
        <f t="shared" si="12"/>
        <v>10443</v>
      </c>
      <c r="J20" s="32">
        <f>SUM(J9:J18)</f>
        <v>18725</v>
      </c>
      <c r="K20" s="33" t="s">
        <v>28</v>
      </c>
      <c r="L20" s="33" t="s">
        <v>28</v>
      </c>
      <c r="M20" s="33" t="s">
        <v>28</v>
      </c>
      <c r="N20" s="33" t="s">
        <v>28</v>
      </c>
      <c r="O20" s="33" t="s">
        <v>28</v>
      </c>
      <c r="P20" s="33" t="s">
        <v>28</v>
      </c>
      <c r="S20" s="31" t="s">
        <v>11</v>
      </c>
      <c r="T20" s="32">
        <f t="shared" ref="T20:Y20" si="13">SUM(T9:T18)</f>
        <v>0</v>
      </c>
      <c r="U20" s="32">
        <f t="shared" si="13"/>
        <v>-10335</v>
      </c>
      <c r="V20" s="32">
        <f t="shared" si="13"/>
        <v>-108</v>
      </c>
      <c r="W20" s="32">
        <f t="shared" si="13"/>
        <v>8282</v>
      </c>
      <c r="X20" s="32">
        <f t="shared" si="13"/>
        <v>8282</v>
      </c>
      <c r="Y20" s="32">
        <f t="shared" si="13"/>
        <v>10443</v>
      </c>
      <c r="Z20" s="32">
        <f>SUM(Z9:Z18)</f>
        <v>18725</v>
      </c>
      <c r="AA20" s="33" t="s">
        <v>28</v>
      </c>
      <c r="AB20" s="33" t="s">
        <v>28</v>
      </c>
      <c r="AC20" s="33" t="s">
        <v>28</v>
      </c>
    </row>
    <row r="22" spans="3:29">
      <c r="C22" s="61" t="s">
        <v>29</v>
      </c>
      <c r="D22" s="61"/>
      <c r="E22" s="61"/>
      <c r="F22" s="61"/>
      <c r="G22" s="61"/>
      <c r="H22" s="61"/>
      <c r="I22" s="61"/>
      <c r="J22" s="61"/>
      <c r="K22" s="61"/>
      <c r="L22" s="61"/>
      <c r="M22" s="61"/>
      <c r="N22" s="61"/>
      <c r="S22" s="61" t="s">
        <v>29</v>
      </c>
      <c r="T22" s="61"/>
      <c r="U22" s="61"/>
      <c r="V22" s="61"/>
      <c r="W22" s="61"/>
      <c r="X22" s="61"/>
      <c r="Y22" s="61"/>
      <c r="Z22" s="61"/>
      <c r="AA22" s="61"/>
    </row>
    <row r="23" spans="3:29">
      <c r="C23" s="61"/>
      <c r="D23" s="61"/>
      <c r="E23" s="61"/>
      <c r="F23" s="61"/>
      <c r="G23" s="61"/>
      <c r="H23" s="61"/>
      <c r="I23" s="61"/>
      <c r="J23" s="61"/>
      <c r="K23" s="61"/>
      <c r="L23" s="61"/>
      <c r="M23" s="61"/>
      <c r="N23" s="61"/>
      <c r="S23" s="61"/>
      <c r="T23" s="61"/>
      <c r="U23" s="61"/>
      <c r="V23" s="61"/>
      <c r="W23" s="61"/>
      <c r="X23" s="61"/>
      <c r="Y23" s="61"/>
      <c r="Z23" s="61"/>
      <c r="AA23" s="61"/>
    </row>
    <row r="24" spans="3:29">
      <c r="C24" s="61"/>
      <c r="D24" s="61"/>
      <c r="E24" s="61"/>
      <c r="F24" s="61"/>
      <c r="G24" s="61"/>
      <c r="H24" s="61"/>
      <c r="I24" s="61"/>
      <c r="J24" s="61"/>
      <c r="K24" s="61"/>
      <c r="L24" s="61"/>
      <c r="M24" s="61"/>
      <c r="N24" s="61"/>
      <c r="S24" s="61"/>
      <c r="T24" s="61"/>
      <c r="U24" s="61"/>
      <c r="V24" s="61"/>
      <c r="W24" s="61"/>
      <c r="X24" s="61"/>
      <c r="Y24" s="61"/>
      <c r="Z24" s="61"/>
      <c r="AA24" s="61"/>
    </row>
    <row r="25" spans="3:29">
      <c r="C25" s="61"/>
      <c r="D25" s="61"/>
      <c r="E25" s="61"/>
      <c r="F25" s="61"/>
      <c r="G25" s="61"/>
      <c r="H25" s="61"/>
      <c r="I25" s="61"/>
      <c r="J25" s="61"/>
      <c r="K25" s="61"/>
      <c r="L25" s="61"/>
      <c r="M25" s="61"/>
      <c r="N25" s="61"/>
      <c r="S25" s="61"/>
      <c r="T25" s="61"/>
      <c r="U25" s="61"/>
      <c r="V25" s="61"/>
      <c r="W25" s="61"/>
      <c r="X25" s="61"/>
      <c r="Y25" s="61"/>
      <c r="Z25" s="61"/>
      <c r="AA25" s="61"/>
    </row>
  </sheetData>
  <mergeCells count="35">
    <mergeCell ref="C22:N25"/>
    <mergeCell ref="D6:D8"/>
    <mergeCell ref="E6:E8"/>
    <mergeCell ref="F6:F8"/>
    <mergeCell ref="G6:G8"/>
    <mergeCell ref="O5:O8"/>
    <mergeCell ref="P5:P8"/>
    <mergeCell ref="L5:L8"/>
    <mergeCell ref="M5:M8"/>
    <mergeCell ref="C3:P3"/>
    <mergeCell ref="C4:P4"/>
    <mergeCell ref="C5:C8"/>
    <mergeCell ref="D5:E5"/>
    <mergeCell ref="F5:G5"/>
    <mergeCell ref="H5:H8"/>
    <mergeCell ref="I5:I8"/>
    <mergeCell ref="J5:J8"/>
    <mergeCell ref="K5:K8"/>
    <mergeCell ref="N5:N8"/>
    <mergeCell ref="V6:V8"/>
    <mergeCell ref="W6:W8"/>
    <mergeCell ref="S22:AA25"/>
    <mergeCell ref="S3:AC3"/>
    <mergeCell ref="S4:AC4"/>
    <mergeCell ref="S5:S8"/>
    <mergeCell ref="T5:U5"/>
    <mergeCell ref="V5:W5"/>
    <mergeCell ref="X5:X8"/>
    <mergeCell ref="Y5:Y8"/>
    <mergeCell ref="Z5:Z8"/>
    <mergeCell ref="AA5:AA8"/>
    <mergeCell ref="AB5:AB8"/>
    <mergeCell ref="AC5:AC8"/>
    <mergeCell ref="T6:T8"/>
    <mergeCell ref="U6:U8"/>
  </mergeCells>
  <pageMargins left="0.7" right="0.7" top="0.75" bottom="0.75" header="0.3" footer="0.3"/>
  <ignoredErrors>
    <ignoredError sqref="I9 I10:I18" formulaRange="1"/>
  </ignoredErrors>
</worksheet>
</file>

<file path=xl/worksheets/sheet5.xml><?xml version="1.0" encoding="utf-8"?>
<worksheet xmlns="http://schemas.openxmlformats.org/spreadsheetml/2006/main" xmlns:r="http://schemas.openxmlformats.org/officeDocument/2006/relationships">
  <sheetPr codeName="Sheet4"/>
  <dimension ref="C4:AC26"/>
  <sheetViews>
    <sheetView zoomScale="70" zoomScaleNormal="70" workbookViewId="0">
      <selection activeCell="C4" sqref="C4:P26"/>
    </sheetView>
  </sheetViews>
  <sheetFormatPr defaultRowHeight="15"/>
  <cols>
    <col min="3" max="3" width="13.7109375" customWidth="1"/>
  </cols>
  <sheetData>
    <row r="4" spans="3:29">
      <c r="C4" s="62" t="s">
        <v>13</v>
      </c>
      <c r="D4" s="62"/>
      <c r="E4" s="62"/>
      <c r="F4" s="62"/>
      <c r="G4" s="62"/>
      <c r="H4" s="62"/>
      <c r="I4" s="62"/>
      <c r="J4" s="62"/>
      <c r="K4" s="62"/>
      <c r="L4" s="62"/>
      <c r="M4" s="62"/>
      <c r="N4" s="62"/>
      <c r="O4" s="62"/>
      <c r="P4" s="62"/>
      <c r="S4" s="62" t="s">
        <v>13</v>
      </c>
      <c r="T4" s="62"/>
      <c r="U4" s="62"/>
      <c r="V4" s="62"/>
      <c r="W4" s="62"/>
      <c r="X4" s="62"/>
      <c r="Y4" s="62"/>
      <c r="Z4" s="62"/>
      <c r="AA4" s="62"/>
      <c r="AB4" s="62"/>
      <c r="AC4" s="62"/>
    </row>
    <row r="5" spans="3:29" ht="15.75" thickBot="1">
      <c r="C5" s="63" t="s">
        <v>0</v>
      </c>
      <c r="D5" s="63"/>
      <c r="E5" s="63"/>
      <c r="F5" s="63"/>
      <c r="G5" s="63"/>
      <c r="H5" s="63"/>
      <c r="I5" s="63"/>
      <c r="J5" s="63"/>
      <c r="K5" s="63"/>
      <c r="L5" s="63"/>
      <c r="M5" s="63"/>
      <c r="N5" s="63"/>
      <c r="O5" s="63"/>
      <c r="P5" s="63"/>
      <c r="S5" s="63" t="s">
        <v>0</v>
      </c>
      <c r="T5" s="63"/>
      <c r="U5" s="63"/>
      <c r="V5" s="63"/>
      <c r="W5" s="63"/>
      <c r="X5" s="63"/>
      <c r="Y5" s="63"/>
      <c r="Z5" s="63"/>
      <c r="AA5" s="63"/>
      <c r="AB5" s="63"/>
      <c r="AC5" s="63"/>
    </row>
    <row r="6" spans="3:29" ht="29.25" customHeight="1" thickBot="1">
      <c r="C6" s="64" t="s">
        <v>1</v>
      </c>
      <c r="D6" s="67" t="s">
        <v>2</v>
      </c>
      <c r="E6" s="68"/>
      <c r="F6" s="69" t="s">
        <v>3</v>
      </c>
      <c r="G6" s="68"/>
      <c r="H6" s="70" t="s">
        <v>24</v>
      </c>
      <c r="I6" s="73" t="s">
        <v>25</v>
      </c>
      <c r="J6" s="73" t="s">
        <v>26</v>
      </c>
      <c r="K6" s="73" t="s">
        <v>4</v>
      </c>
      <c r="L6" s="73" t="s">
        <v>52</v>
      </c>
      <c r="M6" s="73" t="s">
        <v>53</v>
      </c>
      <c r="N6" s="73" t="s">
        <v>27</v>
      </c>
      <c r="O6" s="73" t="s">
        <v>27</v>
      </c>
      <c r="P6" s="73" t="s">
        <v>27</v>
      </c>
      <c r="S6" s="64" t="s">
        <v>1</v>
      </c>
      <c r="T6" s="67" t="s">
        <v>2</v>
      </c>
      <c r="U6" s="68"/>
      <c r="V6" s="69" t="s">
        <v>3</v>
      </c>
      <c r="W6" s="68"/>
      <c r="X6" s="70" t="s">
        <v>24</v>
      </c>
      <c r="Y6" s="73" t="s">
        <v>25</v>
      </c>
      <c r="Z6" s="73" t="s">
        <v>26</v>
      </c>
      <c r="AA6" s="73" t="s">
        <v>27</v>
      </c>
      <c r="AB6" s="73" t="s">
        <v>27</v>
      </c>
      <c r="AC6" s="73" t="s">
        <v>27</v>
      </c>
    </row>
    <row r="7" spans="3:29">
      <c r="C7" s="65"/>
      <c r="D7" s="73" t="s">
        <v>5</v>
      </c>
      <c r="E7" s="73" t="s">
        <v>6</v>
      </c>
      <c r="F7" s="73" t="s">
        <v>7</v>
      </c>
      <c r="G7" s="73" t="s">
        <v>8</v>
      </c>
      <c r="H7" s="71"/>
      <c r="I7" s="74"/>
      <c r="J7" s="74"/>
      <c r="K7" s="74"/>
      <c r="L7" s="74"/>
      <c r="M7" s="74"/>
      <c r="N7" s="74"/>
      <c r="O7" s="74"/>
      <c r="P7" s="74"/>
      <c r="S7" s="65"/>
      <c r="T7" s="73" t="s">
        <v>5</v>
      </c>
      <c r="U7" s="73" t="s">
        <v>6</v>
      </c>
      <c r="V7" s="73" t="s">
        <v>7</v>
      </c>
      <c r="W7" s="73" t="s">
        <v>8</v>
      </c>
      <c r="X7" s="71"/>
      <c r="Y7" s="74"/>
      <c r="Z7" s="74"/>
      <c r="AA7" s="74"/>
      <c r="AB7" s="74"/>
      <c r="AC7" s="74"/>
    </row>
    <row r="8" spans="3:29">
      <c r="C8" s="65"/>
      <c r="D8" s="74"/>
      <c r="E8" s="74"/>
      <c r="F8" s="74"/>
      <c r="G8" s="74"/>
      <c r="H8" s="71"/>
      <c r="I8" s="74"/>
      <c r="J8" s="74"/>
      <c r="K8" s="74"/>
      <c r="L8" s="74"/>
      <c r="M8" s="74"/>
      <c r="N8" s="74"/>
      <c r="O8" s="74"/>
      <c r="P8" s="74"/>
      <c r="S8" s="65"/>
      <c r="T8" s="74"/>
      <c r="U8" s="74"/>
      <c r="V8" s="74"/>
      <c r="W8" s="74"/>
      <c r="X8" s="71"/>
      <c r="Y8" s="74"/>
      <c r="Z8" s="74"/>
      <c r="AA8" s="74"/>
      <c r="AB8" s="74"/>
      <c r="AC8" s="74"/>
    </row>
    <row r="9" spans="3:29" ht="15.75" thickBot="1">
      <c r="C9" s="66"/>
      <c r="D9" s="75"/>
      <c r="E9" s="75"/>
      <c r="F9" s="75"/>
      <c r="G9" s="75"/>
      <c r="H9" s="72"/>
      <c r="I9" s="75"/>
      <c r="J9" s="75"/>
      <c r="K9" s="75"/>
      <c r="L9" s="75"/>
      <c r="M9" s="75"/>
      <c r="N9" s="75"/>
      <c r="O9" s="75"/>
      <c r="P9" s="75"/>
      <c r="S9" s="66"/>
      <c r="T9" s="75"/>
      <c r="U9" s="75"/>
      <c r="V9" s="75"/>
      <c r="W9" s="75"/>
      <c r="X9" s="72"/>
      <c r="Y9" s="75"/>
      <c r="Z9" s="75"/>
      <c r="AA9" s="75"/>
      <c r="AB9" s="75"/>
      <c r="AC9" s="75"/>
    </row>
    <row r="10" spans="3:29" ht="15.75" thickBot="1">
      <c r="C10" s="4">
        <v>2002</v>
      </c>
      <c r="D10" s="6">
        <v>0</v>
      </c>
      <c r="E10" s="6">
        <v>-13</v>
      </c>
      <c r="F10" s="6">
        <v>0</v>
      </c>
      <c r="G10" s="6">
        <v>275</v>
      </c>
      <c r="H10" s="6">
        <f>SUM(D10,G10)</f>
        <v>275</v>
      </c>
      <c r="I10" s="5">
        <f>ABS(SUM(E10:F10))</f>
        <v>13</v>
      </c>
      <c r="J10" s="5">
        <f>SUM(H10:I10)</f>
        <v>288</v>
      </c>
      <c r="K10" s="5">
        <v>6200</v>
      </c>
      <c r="L10" s="5">
        <v>1534.3365908365661</v>
      </c>
      <c r="M10" s="5">
        <v>466.88</v>
      </c>
      <c r="N10" s="7">
        <f>$J10/K10</f>
        <v>4.645161290322581E-2</v>
      </c>
      <c r="O10" s="7">
        <f t="shared" ref="O10:P10" si="0">$J10/L10</f>
        <v>0.18770327301063308</v>
      </c>
      <c r="P10" s="7">
        <f t="shared" si="0"/>
        <v>0.61686086360520909</v>
      </c>
      <c r="S10" s="4">
        <v>2002</v>
      </c>
      <c r="T10" s="6">
        <v>0</v>
      </c>
      <c r="U10" s="6">
        <v>-13</v>
      </c>
      <c r="V10" s="6">
        <v>0</v>
      </c>
      <c r="W10" s="6">
        <v>275</v>
      </c>
      <c r="X10" s="6">
        <f>SUM(T10,W10)</f>
        <v>275</v>
      </c>
      <c r="Y10" s="5">
        <f>ABS(SUM(U10:V10))</f>
        <v>13</v>
      </c>
      <c r="Z10" s="5">
        <f>SUM(X10:Y10)</f>
        <v>288</v>
      </c>
      <c r="AA10" s="7">
        <v>4.645161290322581E-2</v>
      </c>
      <c r="AB10" s="7">
        <v>0.18770327301063308</v>
      </c>
      <c r="AC10" s="7">
        <v>0.61686086360520909</v>
      </c>
    </row>
    <row r="11" spans="3:29" ht="15.75" thickBot="1">
      <c r="C11" s="4">
        <v>2003</v>
      </c>
      <c r="D11" s="6">
        <v>69</v>
      </c>
      <c r="E11" s="6">
        <v>0</v>
      </c>
      <c r="F11" s="6">
        <v>0</v>
      </c>
      <c r="G11" s="6">
        <v>326</v>
      </c>
      <c r="H11" s="6">
        <f t="shared" ref="H11:H19" si="1">SUM(D11,G11)</f>
        <v>395</v>
      </c>
      <c r="I11" s="5">
        <f t="shared" ref="I11:I19" si="2">ABS(SUM(E11:F11))</f>
        <v>0</v>
      </c>
      <c r="J11" s="5">
        <f t="shared" ref="J11:J19" si="3">SUM(H11:I11)</f>
        <v>395</v>
      </c>
      <c r="K11" s="5">
        <v>6300</v>
      </c>
      <c r="L11" s="5">
        <v>1937.711572963349</v>
      </c>
      <c r="M11" s="5">
        <v>588.41999999999996</v>
      </c>
      <c r="N11" s="7">
        <f t="shared" ref="N11:N19" si="4">$J11/K11</f>
        <v>6.2698412698412698E-2</v>
      </c>
      <c r="O11" s="7">
        <f t="shared" ref="O11:O19" si="5">$J11/L11</f>
        <v>0.20384870767733773</v>
      </c>
      <c r="P11" s="7">
        <f t="shared" ref="P11:P19" si="6">$J11/M11</f>
        <v>0.67128921518643148</v>
      </c>
      <c r="S11" s="4">
        <v>2003</v>
      </c>
      <c r="T11" s="6">
        <v>69</v>
      </c>
      <c r="U11" s="6">
        <v>0</v>
      </c>
      <c r="V11" s="6">
        <v>0</v>
      </c>
      <c r="W11" s="6">
        <v>326</v>
      </c>
      <c r="X11" s="6">
        <f t="shared" ref="X11:X19" si="7">SUM(T11,W11)</f>
        <v>395</v>
      </c>
      <c r="Y11" s="5">
        <f t="shared" ref="Y11:Y19" si="8">ABS(SUM(U11:V11))</f>
        <v>0</v>
      </c>
      <c r="Z11" s="5">
        <f t="shared" ref="Z11:Z19" si="9">SUM(X11:Y11)</f>
        <v>395</v>
      </c>
      <c r="AA11" s="7">
        <v>6.2698412698412698E-2</v>
      </c>
      <c r="AB11" s="7">
        <v>0.20384870767733773</v>
      </c>
      <c r="AC11" s="7">
        <v>0.67128921518643148</v>
      </c>
    </row>
    <row r="12" spans="3:29" ht="15.75" thickBot="1">
      <c r="C12" s="4">
        <v>2004</v>
      </c>
      <c r="D12" s="6">
        <v>0</v>
      </c>
      <c r="E12" s="6">
        <v>-30</v>
      </c>
      <c r="F12" s="6">
        <v>0</v>
      </c>
      <c r="G12" s="6">
        <v>353</v>
      </c>
      <c r="H12" s="6">
        <f t="shared" si="1"/>
        <v>353</v>
      </c>
      <c r="I12" s="5">
        <f t="shared" si="2"/>
        <v>30</v>
      </c>
      <c r="J12" s="5">
        <f t="shared" si="3"/>
        <v>383</v>
      </c>
      <c r="K12" s="5">
        <v>7900</v>
      </c>
      <c r="L12" s="5">
        <v>2492.4433231092189</v>
      </c>
      <c r="M12" s="5">
        <v>685.35</v>
      </c>
      <c r="N12" s="7">
        <f t="shared" si="4"/>
        <v>4.8481012658227851E-2</v>
      </c>
      <c r="O12" s="7">
        <f t="shared" si="5"/>
        <v>0.15366447712127854</v>
      </c>
      <c r="P12" s="7">
        <f t="shared" si="6"/>
        <v>0.55883854964616619</v>
      </c>
      <c r="S12" s="4">
        <v>2004</v>
      </c>
      <c r="T12" s="6">
        <v>0</v>
      </c>
      <c r="U12" s="6">
        <v>-30</v>
      </c>
      <c r="V12" s="6">
        <v>0</v>
      </c>
      <c r="W12" s="6">
        <v>353</v>
      </c>
      <c r="X12" s="6">
        <f t="shared" si="7"/>
        <v>353</v>
      </c>
      <c r="Y12" s="5">
        <f t="shared" si="8"/>
        <v>30</v>
      </c>
      <c r="Z12" s="5">
        <f t="shared" si="9"/>
        <v>383</v>
      </c>
      <c r="AA12" s="7">
        <v>4.8481012658227851E-2</v>
      </c>
      <c r="AB12" s="7">
        <v>0.15366447712127854</v>
      </c>
      <c r="AC12" s="7">
        <v>0.55883854964616619</v>
      </c>
    </row>
    <row r="13" spans="3:29" ht="15.75" thickBot="1">
      <c r="C13" s="4">
        <v>2005</v>
      </c>
      <c r="D13" s="6">
        <v>0</v>
      </c>
      <c r="E13" s="6">
        <v>0</v>
      </c>
      <c r="F13" s="6">
        <v>0</v>
      </c>
      <c r="G13" s="6">
        <v>445</v>
      </c>
      <c r="H13" s="6">
        <f t="shared" si="1"/>
        <v>445</v>
      </c>
      <c r="I13" s="5">
        <f t="shared" si="2"/>
        <v>0</v>
      </c>
      <c r="J13" s="5">
        <f t="shared" si="3"/>
        <v>445</v>
      </c>
      <c r="K13" s="5">
        <v>9200</v>
      </c>
      <c r="L13" s="5">
        <v>3065.3989158080399</v>
      </c>
      <c r="M13" s="5">
        <v>692.45</v>
      </c>
      <c r="N13" s="7">
        <f t="shared" si="4"/>
        <v>4.8369565217391303E-2</v>
      </c>
      <c r="O13" s="7">
        <f t="shared" si="5"/>
        <v>0.14516870796331507</v>
      </c>
      <c r="P13" s="7">
        <f t="shared" si="6"/>
        <v>0.6426456783883312</v>
      </c>
      <c r="S13" s="4">
        <v>2005</v>
      </c>
      <c r="T13" s="6">
        <v>0</v>
      </c>
      <c r="U13" s="6">
        <v>0</v>
      </c>
      <c r="V13" s="6">
        <v>0</v>
      </c>
      <c r="W13" s="6">
        <v>445</v>
      </c>
      <c r="X13" s="6">
        <f t="shared" si="7"/>
        <v>445</v>
      </c>
      <c r="Y13" s="5">
        <f t="shared" si="8"/>
        <v>0</v>
      </c>
      <c r="Z13" s="5">
        <f t="shared" si="9"/>
        <v>445</v>
      </c>
      <c r="AA13" s="7">
        <v>4.8369565217391303E-2</v>
      </c>
      <c r="AB13" s="7">
        <v>0.14516870796331507</v>
      </c>
      <c r="AC13" s="7">
        <v>0.6426456783883312</v>
      </c>
    </row>
    <row r="14" spans="3:29" ht="15.75" thickBot="1">
      <c r="C14" s="4">
        <v>2006</v>
      </c>
      <c r="D14" s="6">
        <v>0</v>
      </c>
      <c r="E14" s="6">
        <v>-8</v>
      </c>
      <c r="F14" s="6">
        <v>0</v>
      </c>
      <c r="G14" s="6">
        <v>641</v>
      </c>
      <c r="H14" s="6">
        <f t="shared" si="1"/>
        <v>641</v>
      </c>
      <c r="I14" s="5">
        <f t="shared" si="2"/>
        <v>8</v>
      </c>
      <c r="J14" s="5">
        <f t="shared" si="3"/>
        <v>649</v>
      </c>
      <c r="K14" s="5">
        <v>10000</v>
      </c>
      <c r="L14" s="5">
        <v>3744.8537465742097</v>
      </c>
      <c r="M14" s="5">
        <v>940.97</v>
      </c>
      <c r="N14" s="7">
        <f t="shared" si="4"/>
        <v>6.4899999999999999E-2</v>
      </c>
      <c r="O14" s="7">
        <f t="shared" si="5"/>
        <v>0.17330449836491074</v>
      </c>
      <c r="P14" s="7">
        <f t="shared" si="6"/>
        <v>0.68971380596618381</v>
      </c>
      <c r="S14" s="4">
        <v>2006</v>
      </c>
      <c r="T14" s="6">
        <v>0</v>
      </c>
      <c r="U14" s="6">
        <v>-8</v>
      </c>
      <c r="V14" s="6">
        <v>0</v>
      </c>
      <c r="W14" s="6">
        <v>641</v>
      </c>
      <c r="X14" s="6">
        <f t="shared" si="7"/>
        <v>641</v>
      </c>
      <c r="Y14" s="5">
        <f t="shared" si="8"/>
        <v>8</v>
      </c>
      <c r="Z14" s="5">
        <f t="shared" si="9"/>
        <v>649</v>
      </c>
      <c r="AA14" s="7">
        <v>6.4899999999999999E-2</v>
      </c>
      <c r="AB14" s="7">
        <v>0.17330449836491074</v>
      </c>
      <c r="AC14" s="7">
        <v>0.68971380596618381</v>
      </c>
    </row>
    <row r="15" spans="3:29" ht="15.75" thickBot="1">
      <c r="C15" s="4">
        <v>2007</v>
      </c>
      <c r="D15" s="6">
        <v>16</v>
      </c>
      <c r="E15" s="6">
        <v>0</v>
      </c>
      <c r="F15" s="6">
        <v>0</v>
      </c>
      <c r="G15" s="6">
        <v>813</v>
      </c>
      <c r="H15" s="6">
        <f t="shared" si="1"/>
        <v>829</v>
      </c>
      <c r="I15" s="5">
        <f t="shared" si="2"/>
        <v>0</v>
      </c>
      <c r="J15" s="5">
        <f t="shared" si="3"/>
        <v>829</v>
      </c>
      <c r="K15" s="5">
        <v>11900</v>
      </c>
      <c r="L15" s="5">
        <v>5496.3599196368705</v>
      </c>
      <c r="M15" s="5">
        <v>1005.4</v>
      </c>
      <c r="N15" s="7">
        <f t="shared" si="4"/>
        <v>6.9663865546218492E-2</v>
      </c>
      <c r="O15" s="7">
        <f t="shared" si="5"/>
        <v>0.15082709504489106</v>
      </c>
      <c r="P15" s="7">
        <f t="shared" si="6"/>
        <v>0.82454744380346134</v>
      </c>
      <c r="S15" s="4">
        <v>2007</v>
      </c>
      <c r="T15" s="6">
        <v>16</v>
      </c>
      <c r="U15" s="6">
        <v>0</v>
      </c>
      <c r="V15" s="6">
        <v>0</v>
      </c>
      <c r="W15" s="6">
        <v>813</v>
      </c>
      <c r="X15" s="6">
        <f t="shared" si="7"/>
        <v>829</v>
      </c>
      <c r="Y15" s="5">
        <f t="shared" si="8"/>
        <v>0</v>
      </c>
      <c r="Z15" s="5">
        <f t="shared" si="9"/>
        <v>829</v>
      </c>
      <c r="AA15" s="7">
        <v>6.9663865546218492E-2</v>
      </c>
      <c r="AB15" s="7">
        <v>0.15082709504489106</v>
      </c>
      <c r="AC15" s="7">
        <v>0.82454744380346134</v>
      </c>
    </row>
    <row r="16" spans="3:29" ht="15.75" thickBot="1">
      <c r="C16" s="4">
        <v>2008</v>
      </c>
      <c r="D16" s="6">
        <v>0</v>
      </c>
      <c r="E16" s="6">
        <v>-142</v>
      </c>
      <c r="F16" s="6">
        <v>0</v>
      </c>
      <c r="G16" s="5">
        <v>1282</v>
      </c>
      <c r="H16" s="6">
        <f t="shared" si="1"/>
        <v>1282</v>
      </c>
      <c r="I16" s="5">
        <f t="shared" si="2"/>
        <v>142</v>
      </c>
      <c r="J16" s="5">
        <f t="shared" si="3"/>
        <v>1424</v>
      </c>
      <c r="K16" s="5">
        <v>14440</v>
      </c>
      <c r="L16" s="5">
        <v>7236.7713892380098</v>
      </c>
      <c r="M16" s="5">
        <v>1008.96</v>
      </c>
      <c r="N16" s="7">
        <f t="shared" si="4"/>
        <v>9.8614958448753468E-2</v>
      </c>
      <c r="O16" s="7">
        <f t="shared" si="5"/>
        <v>0.19677283188987665</v>
      </c>
      <c r="P16" s="7">
        <f t="shared" si="6"/>
        <v>1.4113542657786236</v>
      </c>
      <c r="S16" s="4">
        <v>2008</v>
      </c>
      <c r="T16" s="6">
        <v>0</v>
      </c>
      <c r="U16" s="6">
        <v>-142</v>
      </c>
      <c r="V16" s="6">
        <v>0</v>
      </c>
      <c r="W16" s="5">
        <v>1282</v>
      </c>
      <c r="X16" s="6">
        <f t="shared" si="7"/>
        <v>1282</v>
      </c>
      <c r="Y16" s="5">
        <f t="shared" si="8"/>
        <v>142</v>
      </c>
      <c r="Z16" s="5">
        <f t="shared" si="9"/>
        <v>1424</v>
      </c>
      <c r="AA16" s="7">
        <v>9.8614958448753468E-2</v>
      </c>
      <c r="AB16" s="7">
        <v>0.19677283188987665</v>
      </c>
      <c r="AC16" s="7">
        <v>1.4113542657786236</v>
      </c>
    </row>
    <row r="17" spans="3:29" ht="15.75" thickBot="1">
      <c r="C17" s="4">
        <v>2009</v>
      </c>
      <c r="D17" s="6">
        <v>47</v>
      </c>
      <c r="E17" s="6">
        <v>0</v>
      </c>
      <c r="F17" s="6">
        <v>0</v>
      </c>
      <c r="G17" s="5">
        <v>1112</v>
      </c>
      <c r="H17" s="6">
        <f t="shared" si="1"/>
        <v>1159</v>
      </c>
      <c r="I17" s="5">
        <f t="shared" si="2"/>
        <v>0</v>
      </c>
      <c r="J17" s="5">
        <f t="shared" si="3"/>
        <v>1159</v>
      </c>
      <c r="K17" s="5">
        <v>15800</v>
      </c>
      <c r="L17" s="5">
        <v>7250.6636536019105</v>
      </c>
      <c r="M17" s="5">
        <v>1016.74</v>
      </c>
      <c r="N17" s="7">
        <f t="shared" si="4"/>
        <v>7.3354430379746829E-2</v>
      </c>
      <c r="O17" s="7">
        <f t="shared" si="5"/>
        <v>0.15984743678245836</v>
      </c>
      <c r="P17" s="7">
        <f t="shared" si="6"/>
        <v>1.1399177764226842</v>
      </c>
      <c r="S17" s="4">
        <v>2009</v>
      </c>
      <c r="T17" s="6">
        <v>47</v>
      </c>
      <c r="U17" s="6">
        <v>0</v>
      </c>
      <c r="V17" s="6">
        <v>0</v>
      </c>
      <c r="W17" s="5">
        <v>1112</v>
      </c>
      <c r="X17" s="6">
        <f t="shared" si="7"/>
        <v>1159</v>
      </c>
      <c r="Y17" s="5">
        <f t="shared" si="8"/>
        <v>0</v>
      </c>
      <c r="Z17" s="5">
        <f t="shared" si="9"/>
        <v>1159</v>
      </c>
      <c r="AA17" s="7">
        <v>7.3354430379746829E-2</v>
      </c>
      <c r="AB17" s="7">
        <v>0.15984743678245836</v>
      </c>
      <c r="AC17" s="7">
        <v>1.1399177764226842</v>
      </c>
    </row>
    <row r="18" spans="3:29" ht="15.75" thickBot="1">
      <c r="C18" s="4">
        <v>2010</v>
      </c>
      <c r="D18" s="6">
        <v>129</v>
      </c>
      <c r="E18" s="6">
        <v>0</v>
      </c>
      <c r="F18" s="6">
        <v>0</v>
      </c>
      <c r="G18" s="5">
        <v>1134</v>
      </c>
      <c r="H18" s="6">
        <f t="shared" si="1"/>
        <v>1263</v>
      </c>
      <c r="I18" s="5">
        <f t="shared" si="2"/>
        <v>0</v>
      </c>
      <c r="J18" s="5">
        <f t="shared" si="3"/>
        <v>1263</v>
      </c>
      <c r="K18" s="5">
        <v>17200</v>
      </c>
      <c r="L18" s="5">
        <v>7804.8043875001404</v>
      </c>
      <c r="M18" s="5">
        <v>1036.28</v>
      </c>
      <c r="N18" s="7">
        <f t="shared" si="4"/>
        <v>7.3430232558139533E-2</v>
      </c>
      <c r="O18" s="7">
        <f t="shared" si="5"/>
        <v>0.161823402265247</v>
      </c>
      <c r="P18" s="7">
        <f t="shared" si="6"/>
        <v>1.2187825684178022</v>
      </c>
      <c r="S18" s="4">
        <v>2010</v>
      </c>
      <c r="T18" s="6">
        <v>129</v>
      </c>
      <c r="U18" s="6">
        <v>0</v>
      </c>
      <c r="V18" s="6">
        <v>0</v>
      </c>
      <c r="W18" s="5">
        <v>1134</v>
      </c>
      <c r="X18" s="6">
        <f t="shared" si="7"/>
        <v>1263</v>
      </c>
      <c r="Y18" s="5">
        <f t="shared" si="8"/>
        <v>0</v>
      </c>
      <c r="Z18" s="5">
        <f t="shared" si="9"/>
        <v>1263</v>
      </c>
      <c r="AA18" s="7">
        <v>7.3430232558139533E-2</v>
      </c>
      <c r="AB18" s="7">
        <v>0.161823402265247</v>
      </c>
      <c r="AC18" s="7">
        <v>1.2187825684178022</v>
      </c>
    </row>
    <row r="19" spans="3:29" ht="15.75" thickBot="1">
      <c r="C19" s="4">
        <v>2011</v>
      </c>
      <c r="D19" s="6">
        <v>0</v>
      </c>
      <c r="E19" s="8">
        <v>-264</v>
      </c>
      <c r="F19" s="4">
        <v>0</v>
      </c>
      <c r="G19" s="5">
        <v>1745</v>
      </c>
      <c r="H19" s="6">
        <f t="shared" si="1"/>
        <v>1745</v>
      </c>
      <c r="I19" s="5">
        <f t="shared" si="2"/>
        <v>264</v>
      </c>
      <c r="J19" s="5">
        <f t="shared" si="3"/>
        <v>2009</v>
      </c>
      <c r="K19" s="5">
        <v>16810</v>
      </c>
      <c r="L19" s="5">
        <v>6996.2542960271094</v>
      </c>
      <c r="M19" s="5">
        <v>994.7</v>
      </c>
      <c r="N19" s="7">
        <f t="shared" si="4"/>
        <v>0.11951219512195121</v>
      </c>
      <c r="O19" s="7">
        <f t="shared" si="5"/>
        <v>0.28715365608434645</v>
      </c>
      <c r="P19" s="7">
        <f t="shared" si="6"/>
        <v>2.0197044334975369</v>
      </c>
      <c r="S19" s="4">
        <v>2011</v>
      </c>
      <c r="T19" s="6">
        <v>0</v>
      </c>
      <c r="U19" s="8">
        <v>-264</v>
      </c>
      <c r="V19" s="4">
        <v>0</v>
      </c>
      <c r="W19" s="5">
        <v>1745</v>
      </c>
      <c r="X19" s="6">
        <f t="shared" si="7"/>
        <v>1745</v>
      </c>
      <c r="Y19" s="5">
        <f t="shared" si="8"/>
        <v>264</v>
      </c>
      <c r="Z19" s="5">
        <f t="shared" si="9"/>
        <v>2009</v>
      </c>
      <c r="AA19" s="7">
        <v>0.11951219512195121</v>
      </c>
      <c r="AB19" s="7">
        <v>0.28715365608434645</v>
      </c>
      <c r="AC19" s="7">
        <v>2.0197044334975369</v>
      </c>
    </row>
    <row r="20" spans="3:29" ht="15.75" thickBot="1">
      <c r="C20" s="9" t="s">
        <v>10</v>
      </c>
      <c r="D20" s="10">
        <f t="shared" ref="D20:P20" si="10">AVERAGE(D10:D19)</f>
        <v>26.1</v>
      </c>
      <c r="E20" s="10">
        <f t="shared" si="10"/>
        <v>-45.7</v>
      </c>
      <c r="F20" s="10">
        <f t="shared" si="10"/>
        <v>0</v>
      </c>
      <c r="G20" s="10">
        <f t="shared" si="10"/>
        <v>812.6</v>
      </c>
      <c r="H20" s="10">
        <f t="shared" si="10"/>
        <v>838.7</v>
      </c>
      <c r="I20" s="10">
        <f t="shared" si="10"/>
        <v>45.7</v>
      </c>
      <c r="J20" s="10">
        <f t="shared" si="10"/>
        <v>884.4</v>
      </c>
      <c r="K20" s="10">
        <f t="shared" si="10"/>
        <v>11575</v>
      </c>
      <c r="L20" s="10">
        <f t="shared" si="10"/>
        <v>4755.9597795295422</v>
      </c>
      <c r="M20" s="10">
        <f t="shared" si="10"/>
        <v>843.61500000000001</v>
      </c>
      <c r="N20" s="58">
        <f t="shared" si="10"/>
        <v>7.0547628553206718E-2</v>
      </c>
      <c r="O20" s="58">
        <f t="shared" si="10"/>
        <v>0.18201140862042947</v>
      </c>
      <c r="P20" s="58">
        <f t="shared" si="10"/>
        <v>0.97936546007124292</v>
      </c>
      <c r="S20" s="9" t="s">
        <v>10</v>
      </c>
      <c r="T20" s="10">
        <f t="shared" ref="T20:AC20" si="11">AVERAGE(T10:T19)</f>
        <v>26.1</v>
      </c>
      <c r="U20" s="10">
        <f t="shared" si="11"/>
        <v>-45.7</v>
      </c>
      <c r="V20" s="10">
        <f t="shared" si="11"/>
        <v>0</v>
      </c>
      <c r="W20" s="10">
        <f t="shared" si="11"/>
        <v>812.6</v>
      </c>
      <c r="X20" s="10">
        <f t="shared" si="11"/>
        <v>838.7</v>
      </c>
      <c r="Y20" s="10">
        <f t="shared" si="11"/>
        <v>45.7</v>
      </c>
      <c r="Z20" s="10">
        <f t="shared" si="11"/>
        <v>884.4</v>
      </c>
      <c r="AA20" s="58">
        <f t="shared" si="11"/>
        <v>7.0547628553206718E-2</v>
      </c>
      <c r="AB20" s="58">
        <f t="shared" si="11"/>
        <v>0.18201140862042947</v>
      </c>
      <c r="AC20" s="58">
        <f t="shared" si="11"/>
        <v>0.97936546007124292</v>
      </c>
    </row>
    <row r="21" spans="3:29" ht="15.75" thickBot="1">
      <c r="C21" s="34" t="s">
        <v>11</v>
      </c>
      <c r="D21" s="10">
        <f t="shared" ref="D21:I21" si="12">SUM(D10:D19)</f>
        <v>261</v>
      </c>
      <c r="E21" s="10">
        <f t="shared" si="12"/>
        <v>-457</v>
      </c>
      <c r="F21" s="10">
        <f t="shared" si="12"/>
        <v>0</v>
      </c>
      <c r="G21" s="10">
        <f t="shared" si="12"/>
        <v>8126</v>
      </c>
      <c r="H21" s="10">
        <f t="shared" si="12"/>
        <v>8387</v>
      </c>
      <c r="I21" s="10">
        <f t="shared" si="12"/>
        <v>457</v>
      </c>
      <c r="J21" s="10">
        <f>SUM(J10:J19)</f>
        <v>8844</v>
      </c>
      <c r="K21" s="11" t="s">
        <v>28</v>
      </c>
      <c r="L21" s="11" t="s">
        <v>28</v>
      </c>
      <c r="M21" s="11" t="s">
        <v>28</v>
      </c>
      <c r="N21" s="11" t="s">
        <v>28</v>
      </c>
      <c r="O21" s="11" t="s">
        <v>28</v>
      </c>
      <c r="P21" s="11" t="s">
        <v>28</v>
      </c>
      <c r="S21" s="34" t="s">
        <v>11</v>
      </c>
      <c r="T21" s="10">
        <f t="shared" ref="T21:Y21" si="13">SUM(T10:T19)</f>
        <v>261</v>
      </c>
      <c r="U21" s="10">
        <f t="shared" si="13"/>
        <v>-457</v>
      </c>
      <c r="V21" s="10">
        <f t="shared" si="13"/>
        <v>0</v>
      </c>
      <c r="W21" s="10">
        <f t="shared" si="13"/>
        <v>8126</v>
      </c>
      <c r="X21" s="10">
        <f t="shared" si="13"/>
        <v>8387</v>
      </c>
      <c r="Y21" s="10">
        <f t="shared" si="13"/>
        <v>457</v>
      </c>
      <c r="Z21" s="10">
        <f>SUM(Z10:Z19)</f>
        <v>8844</v>
      </c>
      <c r="AA21" s="11" t="s">
        <v>28</v>
      </c>
      <c r="AB21" s="11" t="s">
        <v>28</v>
      </c>
      <c r="AC21" s="11" t="s">
        <v>28</v>
      </c>
    </row>
    <row r="23" spans="3:29">
      <c r="C23" s="61" t="s">
        <v>29</v>
      </c>
      <c r="D23" s="61"/>
      <c r="E23" s="61"/>
      <c r="F23" s="61"/>
      <c r="G23" s="61"/>
      <c r="H23" s="61"/>
      <c r="I23" s="61"/>
      <c r="J23" s="61"/>
      <c r="K23" s="61"/>
      <c r="L23" s="61"/>
      <c r="M23" s="61"/>
      <c r="N23" s="61"/>
      <c r="S23" s="61" t="s">
        <v>29</v>
      </c>
      <c r="T23" s="61"/>
      <c r="U23" s="61"/>
      <c r="V23" s="61"/>
      <c r="W23" s="61"/>
      <c r="X23" s="61"/>
      <c r="Y23" s="61"/>
      <c r="Z23" s="61"/>
      <c r="AA23" s="61"/>
    </row>
    <row r="24" spans="3:29">
      <c r="C24" s="61"/>
      <c r="D24" s="61"/>
      <c r="E24" s="61"/>
      <c r="F24" s="61"/>
      <c r="G24" s="61"/>
      <c r="H24" s="61"/>
      <c r="I24" s="61"/>
      <c r="J24" s="61"/>
      <c r="K24" s="61"/>
      <c r="L24" s="61"/>
      <c r="M24" s="61"/>
      <c r="N24" s="61"/>
      <c r="S24" s="61"/>
      <c r="T24" s="61"/>
      <c r="U24" s="61"/>
      <c r="V24" s="61"/>
      <c r="W24" s="61"/>
      <c r="X24" s="61"/>
      <c r="Y24" s="61"/>
      <c r="Z24" s="61"/>
      <c r="AA24" s="61"/>
    </row>
    <row r="25" spans="3:29">
      <c r="C25" s="61"/>
      <c r="D25" s="61"/>
      <c r="E25" s="61"/>
      <c r="F25" s="61"/>
      <c r="G25" s="61"/>
      <c r="H25" s="61"/>
      <c r="I25" s="61"/>
      <c r="J25" s="61"/>
      <c r="K25" s="61"/>
      <c r="L25" s="61"/>
      <c r="M25" s="61"/>
      <c r="N25" s="61"/>
      <c r="S25" s="61"/>
      <c r="T25" s="61"/>
      <c r="U25" s="61"/>
      <c r="V25" s="61"/>
      <c r="W25" s="61"/>
      <c r="X25" s="61"/>
      <c r="Y25" s="61"/>
      <c r="Z25" s="61"/>
      <c r="AA25" s="61"/>
    </row>
    <row r="26" spans="3:29">
      <c r="C26" s="61"/>
      <c r="D26" s="61"/>
      <c r="E26" s="61"/>
      <c r="F26" s="61"/>
      <c r="G26" s="61"/>
      <c r="H26" s="61"/>
      <c r="I26" s="61"/>
      <c r="J26" s="61"/>
      <c r="K26" s="61"/>
      <c r="L26" s="61"/>
      <c r="M26" s="61"/>
      <c r="N26" s="61"/>
      <c r="S26" s="61"/>
      <c r="T26" s="61"/>
      <c r="U26" s="61"/>
      <c r="V26" s="61"/>
      <c r="W26" s="61"/>
      <c r="X26" s="61"/>
      <c r="Y26" s="61"/>
      <c r="Z26" s="61"/>
      <c r="AA26" s="61"/>
    </row>
  </sheetData>
  <mergeCells count="35">
    <mergeCell ref="C23:N26"/>
    <mergeCell ref="D7:D9"/>
    <mergeCell ref="E7:E9"/>
    <mergeCell ref="F7:F9"/>
    <mergeCell ref="G7:G9"/>
    <mergeCell ref="O6:O9"/>
    <mergeCell ref="P6:P9"/>
    <mergeCell ref="L6:L9"/>
    <mergeCell ref="M6:M9"/>
    <mergeCell ref="C4:P4"/>
    <mergeCell ref="C5:P5"/>
    <mergeCell ref="C6:C9"/>
    <mergeCell ref="D6:E6"/>
    <mergeCell ref="F6:G6"/>
    <mergeCell ref="H6:H9"/>
    <mergeCell ref="I6:I9"/>
    <mergeCell ref="J6:J9"/>
    <mergeCell ref="K6:K9"/>
    <mergeCell ref="N6:N9"/>
    <mergeCell ref="V7:V9"/>
    <mergeCell ref="W7:W9"/>
    <mergeCell ref="S23:AA26"/>
    <mergeCell ref="S4:AC4"/>
    <mergeCell ref="S5:AC5"/>
    <mergeCell ref="S6:S9"/>
    <mergeCell ref="T6:U6"/>
    <mergeCell ref="V6:W6"/>
    <mergeCell ref="X6:X9"/>
    <mergeCell ref="Y6:Y9"/>
    <mergeCell ref="Z6:Z9"/>
    <mergeCell ref="AA6:AA9"/>
    <mergeCell ref="AB6:AB9"/>
    <mergeCell ref="AC6:AC9"/>
    <mergeCell ref="T7:T9"/>
    <mergeCell ref="U7:U9"/>
  </mergeCells>
  <pageMargins left="0.7" right="0.7" top="0.75" bottom="0.75" header="0.3" footer="0.3"/>
  <ignoredErrors>
    <ignoredError sqref="I10:I19" formulaRange="1"/>
  </ignoredErrors>
</worksheet>
</file>

<file path=xl/worksheets/sheet6.xml><?xml version="1.0" encoding="utf-8"?>
<worksheet xmlns="http://schemas.openxmlformats.org/spreadsheetml/2006/main" xmlns:r="http://schemas.openxmlformats.org/officeDocument/2006/relationships">
  <sheetPr codeName="Sheet7"/>
  <dimension ref="B3:R19"/>
  <sheetViews>
    <sheetView topLeftCell="F1" workbookViewId="0">
      <selection activeCell="R9" activeCellId="1" sqref="L9:L19 R9:R19"/>
    </sheetView>
  </sheetViews>
  <sheetFormatPr defaultRowHeight="15"/>
  <sheetData>
    <row r="3" spans="2:18">
      <c r="B3" s="89" t="s">
        <v>49</v>
      </c>
      <c r="C3" s="89"/>
      <c r="D3" s="89"/>
      <c r="E3" s="89"/>
    </row>
    <row r="4" spans="2:18">
      <c r="B4" s="90" t="s">
        <v>50</v>
      </c>
      <c r="C4" s="90"/>
      <c r="D4" s="90"/>
      <c r="E4" s="90"/>
    </row>
    <row r="5" spans="2:18" ht="105">
      <c r="B5" s="43" t="s">
        <v>35</v>
      </c>
      <c r="C5" s="40" t="s">
        <v>48</v>
      </c>
      <c r="D5" s="40" t="s">
        <v>46</v>
      </c>
      <c r="E5" s="40" t="s">
        <v>47</v>
      </c>
    </row>
    <row r="6" spans="2:18">
      <c r="B6" s="46" t="s">
        <v>31</v>
      </c>
      <c r="C6" s="47">
        <v>3494.2521399999996</v>
      </c>
      <c r="D6" s="48">
        <v>386</v>
      </c>
      <c r="E6" s="49">
        <f>D6/C6</f>
        <v>0.1104671284539873</v>
      </c>
    </row>
    <row r="7" spans="2:18">
      <c r="B7" s="42" t="s">
        <v>30</v>
      </c>
      <c r="C7" s="45">
        <v>5241.6458366666666</v>
      </c>
      <c r="D7" s="44">
        <v>435</v>
      </c>
      <c r="E7" s="41">
        <f t="shared" ref="E7:E10" si="0">D7/C7</f>
        <v>8.2989201017181019E-2</v>
      </c>
    </row>
    <row r="8" spans="2:18">
      <c r="B8" s="57" t="s">
        <v>32</v>
      </c>
      <c r="C8" s="50">
        <v>1792.8323966666667</v>
      </c>
      <c r="D8" s="51">
        <v>187</v>
      </c>
      <c r="E8" s="52">
        <f t="shared" si="0"/>
        <v>0.10430422852001155</v>
      </c>
      <c r="H8" t="s">
        <v>31</v>
      </c>
      <c r="I8" t="s">
        <v>30</v>
      </c>
      <c r="J8" t="s">
        <v>32</v>
      </c>
      <c r="K8" t="s">
        <v>33</v>
      </c>
      <c r="L8" t="s">
        <v>44</v>
      </c>
      <c r="N8" t="s">
        <v>31</v>
      </c>
      <c r="O8" t="s">
        <v>30</v>
      </c>
      <c r="P8" t="s">
        <v>32</v>
      </c>
      <c r="Q8" t="s">
        <v>33</v>
      </c>
      <c r="R8" t="s">
        <v>44</v>
      </c>
    </row>
    <row r="9" spans="2:18">
      <c r="B9" s="42" t="s">
        <v>33</v>
      </c>
      <c r="C9" s="45">
        <v>3338.7695140000005</v>
      </c>
      <c r="D9" s="44">
        <v>248</v>
      </c>
      <c r="E9" s="41">
        <f t="shared" si="0"/>
        <v>7.4278862005926399E-2</v>
      </c>
      <c r="H9">
        <v>4570.1139999999996</v>
      </c>
      <c r="I9">
        <v>5361.0875152569552</v>
      </c>
      <c r="J9">
        <v>2353</v>
      </c>
      <c r="K9">
        <v>2562.6491569402929</v>
      </c>
      <c r="L9">
        <v>1534.3365908365661</v>
      </c>
      <c r="N9">
        <v>405.02</v>
      </c>
      <c r="O9">
        <v>288.45999999999998</v>
      </c>
      <c r="P9">
        <v>1662.12</v>
      </c>
      <c r="Q9">
        <v>909.46</v>
      </c>
      <c r="R9">
        <v>466.88</v>
      </c>
    </row>
    <row r="10" spans="2:18">
      <c r="B10" s="53" t="s">
        <v>44</v>
      </c>
      <c r="C10" s="54">
        <v>1916.0053599999999</v>
      </c>
      <c r="D10" s="55">
        <v>243</v>
      </c>
      <c r="E10" s="56">
        <f t="shared" si="0"/>
        <v>0.12682636754210333</v>
      </c>
      <c r="H10">
        <v>5534.4560000000001</v>
      </c>
      <c r="I10">
        <v>6136.5218545905082</v>
      </c>
      <c r="J10">
        <v>2798</v>
      </c>
      <c r="K10">
        <v>3254.6206681669746</v>
      </c>
      <c r="L10">
        <v>1937.711572963349</v>
      </c>
      <c r="N10">
        <v>483.85</v>
      </c>
      <c r="O10">
        <v>320.07</v>
      </c>
      <c r="P10">
        <v>698.37</v>
      </c>
      <c r="Q10">
        <v>966.47</v>
      </c>
      <c r="R10">
        <v>588.41999999999996</v>
      </c>
    </row>
    <row r="11" spans="2:18">
      <c r="H11">
        <v>6523.942</v>
      </c>
      <c r="I11">
        <v>7236.7295974235258</v>
      </c>
      <c r="J11">
        <v>3538.518</v>
      </c>
      <c r="K11">
        <v>4199.8982254670855</v>
      </c>
      <c r="L11">
        <v>2492.4433231092189</v>
      </c>
      <c r="N11">
        <v>928.59</v>
      </c>
      <c r="O11">
        <v>470.75</v>
      </c>
      <c r="P11">
        <v>732.75</v>
      </c>
      <c r="Q11">
        <v>1030</v>
      </c>
      <c r="R11">
        <v>685.35</v>
      </c>
    </row>
    <row r="12" spans="2:18">
      <c r="H12">
        <v>8149.5170280000002</v>
      </c>
      <c r="I12">
        <v>9441.7260110702009</v>
      </c>
      <c r="J12">
        <v>4191.1900000000005</v>
      </c>
      <c r="K12">
        <v>4962.4706089673027</v>
      </c>
      <c r="L12">
        <v>3065.3989158080399</v>
      </c>
      <c r="N12">
        <v>615.33000000000004</v>
      </c>
      <c r="O12">
        <v>521.94000000000005</v>
      </c>
      <c r="P12">
        <v>762.01</v>
      </c>
      <c r="Q12">
        <v>860.88</v>
      </c>
      <c r="R12">
        <v>692.45</v>
      </c>
    </row>
    <row r="13" spans="2:18">
      <c r="H13">
        <v>10480.36</v>
      </c>
      <c r="I13">
        <v>10748.25967487743</v>
      </c>
      <c r="J13">
        <v>5250.4140000000007</v>
      </c>
      <c r="K13">
        <v>5981.9813054510141</v>
      </c>
      <c r="L13">
        <v>3744.8537465742097</v>
      </c>
      <c r="N13">
        <v>595.09</v>
      </c>
      <c r="O13">
        <v>776.53</v>
      </c>
      <c r="P13">
        <v>941.17</v>
      </c>
      <c r="Q13">
        <v>995.86</v>
      </c>
      <c r="R13">
        <v>940.97</v>
      </c>
    </row>
    <row r="14" spans="2:18">
      <c r="H14">
        <v>12256.04</v>
      </c>
      <c r="I14">
        <v>13069.257528461098</v>
      </c>
      <c r="J14">
        <v>5461.8250000000007</v>
      </c>
      <c r="K14">
        <v>7359.4423263926165</v>
      </c>
      <c r="L14">
        <v>5496.3599196368705</v>
      </c>
      <c r="N14">
        <v>709.99</v>
      </c>
      <c r="O14">
        <v>827.05</v>
      </c>
      <c r="P14">
        <v>1076.96</v>
      </c>
      <c r="Q14">
        <v>1839.82</v>
      </c>
      <c r="R14">
        <v>1005.4</v>
      </c>
    </row>
    <row r="15" spans="2:18">
      <c r="H15">
        <v>15538.238000000001</v>
      </c>
      <c r="I15">
        <v>16046.572452241151</v>
      </c>
      <c r="J15">
        <v>6661.0230000000001</v>
      </c>
      <c r="K15">
        <v>9755.0592455627993</v>
      </c>
      <c r="L15">
        <v>7236.7713892380098</v>
      </c>
      <c r="N15">
        <v>726.03</v>
      </c>
      <c r="O15">
        <v>954.68</v>
      </c>
      <c r="P15">
        <v>1344.99</v>
      </c>
      <c r="Q15">
        <v>1373.26</v>
      </c>
      <c r="R15">
        <v>1008.96</v>
      </c>
    </row>
    <row r="16" spans="2:18">
      <c r="H16">
        <v>13885.970000000001</v>
      </c>
      <c r="I16">
        <v>14670.214655546541</v>
      </c>
      <c r="J16">
        <v>5911.3760000000002</v>
      </c>
      <c r="K16">
        <v>8663.2787454541394</v>
      </c>
      <c r="L16">
        <v>7250.6636536019105</v>
      </c>
      <c r="N16">
        <v>820.83</v>
      </c>
      <c r="O16">
        <v>1224.77</v>
      </c>
      <c r="P16">
        <v>1289.3399999999999</v>
      </c>
      <c r="Q16">
        <v>1409.4</v>
      </c>
      <c r="R16">
        <v>1016.74</v>
      </c>
    </row>
    <row r="17" spans="8:18">
      <c r="H17">
        <v>18882.2</v>
      </c>
      <c r="I17">
        <v>17223.729868989358</v>
      </c>
      <c r="J17">
        <v>7600</v>
      </c>
      <c r="K17">
        <v>11217.06842014418</v>
      </c>
      <c r="L17">
        <v>7804.8043875001404</v>
      </c>
      <c r="N17">
        <v>899.98</v>
      </c>
      <c r="O17">
        <v>1160.53</v>
      </c>
      <c r="P17">
        <v>1359.42</v>
      </c>
      <c r="Q17">
        <v>1655.71</v>
      </c>
      <c r="R17">
        <v>1036.28</v>
      </c>
    </row>
    <row r="18" spans="8:18">
      <c r="H18">
        <v>28753.82</v>
      </c>
      <c r="I18">
        <v>20531.884022990918</v>
      </c>
      <c r="J18">
        <v>9909.7649999999994</v>
      </c>
      <c r="K18">
        <v>15093.588360546539</v>
      </c>
      <c r="L18">
        <v>6996.2542960271094</v>
      </c>
      <c r="N18">
        <v>908.1</v>
      </c>
      <c r="O18">
        <v>1565.43</v>
      </c>
      <c r="P18">
        <v>1711.86</v>
      </c>
      <c r="Q18">
        <v>1667.95</v>
      </c>
      <c r="R18">
        <v>994.7</v>
      </c>
    </row>
    <row r="19" spans="8:18">
      <c r="H19">
        <v>30000</v>
      </c>
      <c r="I19">
        <v>22416.904537999999</v>
      </c>
      <c r="J19">
        <v>10900</v>
      </c>
      <c r="K19">
        <v>16340.91980439934</v>
      </c>
      <c r="L19">
        <v>8093.3472628050004</v>
      </c>
      <c r="N19">
        <v>853.54</v>
      </c>
      <c r="O19">
        <v>1669.68</v>
      </c>
      <c r="P19">
        <v>1488.53</v>
      </c>
      <c r="Q19">
        <v>1772.02</v>
      </c>
      <c r="R19">
        <v>936.45</v>
      </c>
    </row>
  </sheetData>
  <mergeCells count="2">
    <mergeCell ref="B3:E3"/>
    <mergeCell ref="B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6"/>
  <dimension ref="B3:S32"/>
  <sheetViews>
    <sheetView workbookViewId="0">
      <selection activeCell="J32" sqref="J32"/>
    </sheetView>
  </sheetViews>
  <sheetFormatPr defaultRowHeight="15"/>
  <cols>
    <col min="13" max="13" width="13.7109375" customWidth="1"/>
    <col min="14" max="14" width="26" customWidth="1"/>
    <col min="15" max="15" width="25.5703125" customWidth="1"/>
    <col min="16" max="16" width="24.28515625" customWidth="1"/>
    <col min="17" max="17" width="12.5703125" bestFit="1" customWidth="1"/>
    <col min="18" max="19" width="12" bestFit="1" customWidth="1"/>
  </cols>
  <sheetData>
    <row r="3" spans="2:19">
      <c r="B3" t="s">
        <v>35</v>
      </c>
      <c r="C3" t="s">
        <v>31</v>
      </c>
      <c r="D3" t="s">
        <v>30</v>
      </c>
      <c r="E3" t="s">
        <v>32</v>
      </c>
      <c r="F3" t="s">
        <v>33</v>
      </c>
      <c r="G3" t="s">
        <v>44</v>
      </c>
    </row>
    <row r="4" spans="2:19">
      <c r="B4" t="s">
        <v>36</v>
      </c>
      <c r="C4" t="s">
        <v>41</v>
      </c>
      <c r="D4" t="s">
        <v>41</v>
      </c>
      <c r="E4" t="s">
        <v>41</v>
      </c>
      <c r="F4" t="s">
        <v>41</v>
      </c>
      <c r="G4" t="s">
        <v>41</v>
      </c>
    </row>
    <row r="5" spans="2:19">
      <c r="B5" t="s">
        <v>37</v>
      </c>
      <c r="C5" t="s">
        <v>42</v>
      </c>
      <c r="D5" t="s">
        <v>42</v>
      </c>
      <c r="E5" t="s">
        <v>42</v>
      </c>
      <c r="F5" t="s">
        <v>42</v>
      </c>
      <c r="G5" t="s">
        <v>42</v>
      </c>
    </row>
    <row r="6" spans="2:19">
      <c r="B6" t="s">
        <v>38</v>
      </c>
      <c r="N6" s="37"/>
      <c r="O6" s="37" t="s">
        <v>31</v>
      </c>
      <c r="P6" s="37" t="s">
        <v>30</v>
      </c>
      <c r="Q6" s="37" t="s">
        <v>32</v>
      </c>
      <c r="R6" s="37" t="s">
        <v>33</v>
      </c>
      <c r="S6" s="37" t="s">
        <v>44</v>
      </c>
    </row>
    <row r="7" spans="2:19">
      <c r="B7" t="s">
        <v>39</v>
      </c>
      <c r="C7" t="s">
        <v>43</v>
      </c>
      <c r="D7" t="s">
        <v>43</v>
      </c>
      <c r="E7" t="s">
        <v>43</v>
      </c>
      <c r="F7" t="s">
        <v>43</v>
      </c>
      <c r="G7" t="s">
        <v>43</v>
      </c>
      <c r="N7" s="37">
        <v>2002</v>
      </c>
      <c r="O7" s="38">
        <f>(C10/100)*Ghana!K10</f>
        <v>789.44600000000003</v>
      </c>
      <c r="P7" s="38">
        <f>(D10/100)*Kenya!K9</f>
        <v>2732.4385000000002</v>
      </c>
      <c r="Q7" s="38">
        <f>(E10/100)*Moz!K8</f>
        <v>907.32600000000014</v>
      </c>
      <c r="R7" s="38">
        <f>(F10/100)*Tanzania!K9</f>
        <v>1544.6096400000001</v>
      </c>
      <c r="S7" s="38">
        <f>(Sheet1!G10/100)*Uganda!K10</f>
        <v>1150.72</v>
      </c>
    </row>
    <row r="8" spans="2:19">
      <c r="B8">
        <v>2000</v>
      </c>
      <c r="C8">
        <v>13.423</v>
      </c>
      <c r="D8">
        <v>20.885999999999999</v>
      </c>
      <c r="E8">
        <v>21.925000000000001</v>
      </c>
      <c r="F8">
        <v>13.738</v>
      </c>
      <c r="G8">
        <v>18.571999999999999</v>
      </c>
      <c r="N8" s="37">
        <v>2003</v>
      </c>
      <c r="O8" s="38">
        <f>(C11/100)*Ghana!K11</f>
        <v>1293.2919999999999</v>
      </c>
      <c r="P8" s="38">
        <f>(D11/100)*Kenya!K10</f>
        <v>3268.7619999999997</v>
      </c>
      <c r="Q8" s="38">
        <f>(E11/100)*Moz!K9</f>
        <v>1059.145</v>
      </c>
      <c r="R8" s="38">
        <f>(F11/100)*Tanzania!K10</f>
        <v>1860.6598100000001</v>
      </c>
      <c r="S8" s="38">
        <f>(Sheet1!G11/100)*Uganda!K11</f>
        <v>1207.7729999999999</v>
      </c>
    </row>
    <row r="9" spans="2:19">
      <c r="B9">
        <v>2001</v>
      </c>
      <c r="C9">
        <v>17.898</v>
      </c>
      <c r="D9">
        <v>20.635999999999999</v>
      </c>
      <c r="E9">
        <v>22.646999999999998</v>
      </c>
      <c r="F9">
        <v>13.786</v>
      </c>
      <c r="G9">
        <v>18.797000000000001</v>
      </c>
      <c r="N9" s="37">
        <v>2004</v>
      </c>
      <c r="O9" s="38">
        <f>(C12/100)*Ghana!K12</f>
        <v>1559.0129999999999</v>
      </c>
      <c r="P9" s="38">
        <f>(D12/100)*Kenya!K11</f>
        <v>3636.99</v>
      </c>
      <c r="Q9" s="38">
        <f>(E12/100)*Moz!K10</f>
        <v>1159.2090000000001</v>
      </c>
      <c r="R9" s="38">
        <f>(F12/100)*Tanzania!K11</f>
        <v>2074.2207200000003</v>
      </c>
      <c r="S9" s="38">
        <f>(Sheet1!G12/100)*Uganda!K12</f>
        <v>1604.2529999999997</v>
      </c>
    </row>
    <row r="10" spans="2:19">
      <c r="B10">
        <v>2002</v>
      </c>
      <c r="C10">
        <v>12.733000000000001</v>
      </c>
      <c r="D10">
        <v>20.779</v>
      </c>
      <c r="E10">
        <v>21.603000000000002</v>
      </c>
      <c r="F10">
        <v>14.294</v>
      </c>
      <c r="G10">
        <v>18.559999999999999</v>
      </c>
      <c r="N10" s="37">
        <v>2005</v>
      </c>
      <c r="O10" s="38">
        <f>(C13/100)*Ghana!K13</f>
        <v>1790.5151000000003</v>
      </c>
      <c r="P10" s="38">
        <f>(D13/100)*Kenya!K12</f>
        <v>4200.2069999999994</v>
      </c>
      <c r="Q10" s="38">
        <f>(E13/100)*Moz!K11</f>
        <v>1327.92</v>
      </c>
      <c r="R10" s="38">
        <f>(F13/100)*Tanzania!K12</f>
        <v>2582.4706200000001</v>
      </c>
      <c r="S10" s="38">
        <f>(Sheet1!G13/100)*Uganda!K13</f>
        <v>1632.816</v>
      </c>
    </row>
    <row r="11" spans="2:19">
      <c r="B11">
        <v>2003</v>
      </c>
      <c r="C11">
        <v>17.016999999999999</v>
      </c>
      <c r="D11">
        <v>21.937999999999999</v>
      </c>
      <c r="E11">
        <v>22.535</v>
      </c>
      <c r="F11">
        <v>15.959</v>
      </c>
      <c r="G11">
        <v>19.170999999999999</v>
      </c>
      <c r="N11" s="37">
        <v>2006</v>
      </c>
      <c r="O11" s="38">
        <f>(C14/100)*Ghana!K14</f>
        <v>3482.7624000000001</v>
      </c>
      <c r="P11" s="38">
        <f>(D14/100)*Kenya!K13</f>
        <v>4990.95</v>
      </c>
      <c r="Q11" s="38">
        <f>(E14/100)*Moz!K12</f>
        <v>1627.675</v>
      </c>
      <c r="R11" s="38">
        <f>(F14/100)*Tanzania!K13</f>
        <v>2687.2058099999999</v>
      </c>
      <c r="S11" s="38">
        <f>(Sheet1!G14/100)*Uganda!K14</f>
        <v>1669.6000000000004</v>
      </c>
    </row>
    <row r="12" spans="2:19">
      <c r="B12">
        <v>2004</v>
      </c>
      <c r="C12">
        <v>17.516999999999999</v>
      </c>
      <c r="D12">
        <v>22.59</v>
      </c>
      <c r="E12">
        <v>20.337</v>
      </c>
      <c r="F12">
        <v>16.172000000000001</v>
      </c>
      <c r="G12">
        <v>20.306999999999999</v>
      </c>
      <c r="N12" s="37">
        <v>2007</v>
      </c>
      <c r="O12" s="38">
        <f>(C15/100)*Ghana!K15</f>
        <v>4333</v>
      </c>
      <c r="P12" s="38">
        <f>(D15/100)*Kenya!K14</f>
        <v>6289.4435999999996</v>
      </c>
      <c r="Q12" s="38">
        <f>(E15/100)*Moz!K13</f>
        <v>2016</v>
      </c>
      <c r="R12" s="38">
        <f>(F15/100)*Tanzania!K14</f>
        <v>3577.3758600000001</v>
      </c>
      <c r="S12" s="38">
        <f>(Sheet1!G15/100)*Uganda!K15</f>
        <v>1909.8309999999999</v>
      </c>
    </row>
    <row r="13" spans="2:19">
      <c r="B13">
        <v>2005</v>
      </c>
      <c r="C13">
        <v>16.687000000000001</v>
      </c>
      <c r="D13">
        <v>22.460999999999999</v>
      </c>
      <c r="E13">
        <v>20.12</v>
      </c>
      <c r="F13">
        <v>18.260999999999999</v>
      </c>
      <c r="G13">
        <v>17.748000000000001</v>
      </c>
      <c r="N13" s="37">
        <v>2008</v>
      </c>
      <c r="O13" s="38">
        <f>(C16/100)*Ghana!K16</f>
        <v>4550.2496999999994</v>
      </c>
      <c r="P13" s="38">
        <f>(D16/100)*Kenya!K15</f>
        <v>6987.8550000000005</v>
      </c>
      <c r="Q13" s="38">
        <f>(E16/100)*Moz!K14</f>
        <v>2508.5610000000001</v>
      </c>
      <c r="R13" s="38">
        <f>(F16/100)*Tanzania!K15</f>
        <v>4534.0992000000006</v>
      </c>
      <c r="S13" s="38">
        <f>(Sheet1!G16/100)*Uganda!K16</f>
        <v>2164.7003999999997</v>
      </c>
    </row>
    <row r="14" spans="2:19">
      <c r="B14">
        <v>2006</v>
      </c>
      <c r="C14">
        <v>17.064</v>
      </c>
      <c r="D14">
        <v>22.181999999999999</v>
      </c>
      <c r="E14">
        <v>22.925000000000001</v>
      </c>
      <c r="F14">
        <v>18.751000000000001</v>
      </c>
      <c r="G14">
        <v>16.696000000000002</v>
      </c>
      <c r="N14" s="37">
        <v>2009</v>
      </c>
      <c r="O14" s="38">
        <f>(C17/100)*Ghana!K17</f>
        <v>4270.8522000000003</v>
      </c>
      <c r="P14" s="38">
        <f>(D17/100)*Kenya!K16</f>
        <v>6957.8279999999995</v>
      </c>
      <c r="Q14" s="38">
        <f>(E17/100)*Moz!K15</f>
        <v>2624.6259999999997</v>
      </c>
      <c r="R14" s="38">
        <f>(F17/100)*Tanzania!K16</f>
        <v>4482.7927200000004</v>
      </c>
      <c r="S14" s="38">
        <f>(Sheet1!G17/100)*Uganda!K17</f>
        <v>2335.7139999999999</v>
      </c>
    </row>
    <row r="15" spans="2:19">
      <c r="B15">
        <v>2007</v>
      </c>
      <c r="C15">
        <v>17.5</v>
      </c>
      <c r="D15">
        <v>23.088999999999999</v>
      </c>
      <c r="E15">
        <v>25.2</v>
      </c>
      <c r="F15">
        <v>21.260999999999999</v>
      </c>
      <c r="G15">
        <v>16.048999999999999</v>
      </c>
      <c r="N15" s="37">
        <v>2010</v>
      </c>
      <c r="O15" s="38">
        <f>(C18/100)*Ghana!K18</f>
        <v>5375.607</v>
      </c>
      <c r="P15" s="38">
        <f>(D18/100)*Kenya!K17</f>
        <v>7912.8280000000004</v>
      </c>
      <c r="Q15" s="38">
        <f>(E18/100)*Moz!K16</f>
        <v>2630.8365000000003</v>
      </c>
      <c r="R15" s="38">
        <f>(F18/100)*Tanzania!K17</f>
        <v>4814.8998000000001</v>
      </c>
      <c r="S15" s="38">
        <f>(Sheet1!G18/100)*Uganda!K18</f>
        <v>2663.5920000000001</v>
      </c>
    </row>
    <row r="16" spans="2:19">
      <c r="B16">
        <v>2008</v>
      </c>
      <c r="C16">
        <v>15.949</v>
      </c>
      <c r="D16">
        <v>22.911000000000001</v>
      </c>
      <c r="E16">
        <v>25.338999999999999</v>
      </c>
      <c r="F16">
        <v>21.888000000000002</v>
      </c>
      <c r="G16">
        <v>14.991</v>
      </c>
      <c r="N16" s="37">
        <v>2011</v>
      </c>
      <c r="O16" s="38">
        <f>(C19/100)*Ghana!K19</f>
        <v>7497.7839999999997</v>
      </c>
      <c r="P16" s="38">
        <f>(D19/100)*Kenya!K18</f>
        <v>5439.1562666666669</v>
      </c>
      <c r="Q16" s="38">
        <f>(E19/100)*Moz!K17</f>
        <v>2067.0254666666665</v>
      </c>
      <c r="R16" s="38">
        <f>(F19/100)*Tanzania!K18</f>
        <v>5229.36096</v>
      </c>
      <c r="S16" s="38">
        <f>(Sheet1!G19/100)*Uganda!K19</f>
        <v>2821.0542</v>
      </c>
    </row>
    <row r="17" spans="2:19">
      <c r="B17">
        <v>2009</v>
      </c>
      <c r="C17">
        <v>16.439</v>
      </c>
      <c r="D17">
        <v>22.738</v>
      </c>
      <c r="E17">
        <v>27.058</v>
      </c>
      <c r="F17">
        <v>20.978999999999999</v>
      </c>
      <c r="G17">
        <v>14.782999999999999</v>
      </c>
      <c r="N17" s="37" t="s">
        <v>11</v>
      </c>
      <c r="O17" s="38">
        <f>SUM(O7:O16)</f>
        <v>34942.521399999998</v>
      </c>
      <c r="P17" s="38">
        <f t="shared" ref="P17:S17" si="0">SUM(P7:P16)</f>
        <v>52416.458366666666</v>
      </c>
      <c r="Q17" s="38">
        <f t="shared" si="0"/>
        <v>17928.323966666667</v>
      </c>
      <c r="R17" s="38">
        <f t="shared" si="0"/>
        <v>33387.695140000003</v>
      </c>
      <c r="S17" s="38">
        <f t="shared" si="0"/>
        <v>19160.053599999999</v>
      </c>
    </row>
    <row r="18" spans="2:19">
      <c r="B18">
        <v>2010</v>
      </c>
      <c r="C18">
        <v>16.71</v>
      </c>
      <c r="D18">
        <v>24.574000000000002</v>
      </c>
      <c r="E18">
        <v>28.565000000000001</v>
      </c>
      <c r="F18">
        <v>21.012</v>
      </c>
      <c r="G18">
        <v>15.486000000000001</v>
      </c>
      <c r="N18" s="37" t="s">
        <v>45</v>
      </c>
      <c r="O18" s="38">
        <f>AVERAGE(O7:O16)</f>
        <v>3494.2521399999996</v>
      </c>
      <c r="P18" s="38">
        <f t="shared" ref="P18:S18" si="1">AVERAGE(P7:P16)</f>
        <v>5241.6458366666666</v>
      </c>
      <c r="Q18" s="38">
        <f t="shared" si="1"/>
        <v>1792.8323966666667</v>
      </c>
      <c r="R18" s="38">
        <f t="shared" si="1"/>
        <v>3338.7695140000005</v>
      </c>
      <c r="S18" s="38">
        <f t="shared" si="1"/>
        <v>1916.0053599999999</v>
      </c>
    </row>
    <row r="19" spans="2:19">
      <c r="B19">
        <v>2011</v>
      </c>
      <c r="C19">
        <v>19.126999999999999</v>
      </c>
      <c r="D19">
        <v>23.776</v>
      </c>
      <c r="E19">
        <v>28.571999999999999</v>
      </c>
      <c r="F19">
        <v>21.904</v>
      </c>
      <c r="G19">
        <v>16.782</v>
      </c>
    </row>
    <row r="20" spans="2:19" ht="30">
      <c r="B20">
        <v>2012</v>
      </c>
      <c r="C20">
        <v>19.061</v>
      </c>
      <c r="D20">
        <v>23.469000000000001</v>
      </c>
      <c r="E20">
        <v>28.898</v>
      </c>
      <c r="F20">
        <v>21.925000000000001</v>
      </c>
      <c r="G20">
        <v>15.631</v>
      </c>
      <c r="N20" s="39" t="s">
        <v>46</v>
      </c>
      <c r="O20" s="36">
        <v>386</v>
      </c>
      <c r="P20" s="36">
        <v>435</v>
      </c>
      <c r="Q20" s="36">
        <v>187</v>
      </c>
      <c r="R20" s="36">
        <v>248</v>
      </c>
      <c r="S20" s="36">
        <v>243</v>
      </c>
    </row>
    <row r="21" spans="2:19">
      <c r="B21">
        <v>2013</v>
      </c>
      <c r="C21">
        <v>20.172000000000001</v>
      </c>
      <c r="D21">
        <v>24.53</v>
      </c>
      <c r="E21">
        <v>31.67</v>
      </c>
      <c r="F21">
        <v>23.018999999999998</v>
      </c>
      <c r="G21">
        <v>16.093</v>
      </c>
    </row>
    <row r="22" spans="2:19">
      <c r="B22" t="s">
        <v>40</v>
      </c>
      <c r="C22">
        <v>2011</v>
      </c>
      <c r="D22">
        <v>2012</v>
      </c>
      <c r="E22">
        <v>2012</v>
      </c>
      <c r="F22">
        <v>2010</v>
      </c>
      <c r="G22">
        <v>2012</v>
      </c>
    </row>
    <row r="23" spans="2:19">
      <c r="O23">
        <f>O20/O18</f>
        <v>0.1104671284539873</v>
      </c>
      <c r="P23">
        <f t="shared" ref="P23:S23" si="2">P20/P18</f>
        <v>8.2989201017181019E-2</v>
      </c>
      <c r="Q23">
        <f t="shared" si="2"/>
        <v>0.10430422852001155</v>
      </c>
      <c r="R23">
        <f t="shared" si="2"/>
        <v>7.4278862005926399E-2</v>
      </c>
      <c r="S23">
        <f t="shared" si="2"/>
        <v>0.12682636754210333</v>
      </c>
    </row>
    <row r="25" spans="2:19">
      <c r="M25" s="89" t="s">
        <v>49</v>
      </c>
      <c r="N25" s="89"/>
      <c r="O25" s="89"/>
      <c r="P25" s="89"/>
    </row>
    <row r="26" spans="2:19">
      <c r="M26" s="90" t="s">
        <v>50</v>
      </c>
      <c r="N26" s="90"/>
      <c r="O26" s="90"/>
      <c r="P26" s="90"/>
    </row>
    <row r="27" spans="2:19" ht="35.25" customHeight="1">
      <c r="M27" s="43" t="s">
        <v>35</v>
      </c>
      <c r="N27" s="40" t="s">
        <v>48</v>
      </c>
      <c r="O27" s="40" t="s">
        <v>46</v>
      </c>
      <c r="P27" s="40" t="s">
        <v>47</v>
      </c>
    </row>
    <row r="28" spans="2:19">
      <c r="M28" s="46" t="s">
        <v>31</v>
      </c>
      <c r="N28" s="47">
        <v>3494.2521399999996</v>
      </c>
      <c r="O28" s="48">
        <v>386</v>
      </c>
      <c r="P28" s="49">
        <f>O28/N28</f>
        <v>0.1104671284539873</v>
      </c>
    </row>
    <row r="29" spans="2:19">
      <c r="M29" s="42" t="s">
        <v>30</v>
      </c>
      <c r="N29" s="45">
        <v>5241.6458366666666</v>
      </c>
      <c r="O29" s="44">
        <v>435</v>
      </c>
      <c r="P29" s="41">
        <f t="shared" ref="P29:P32" si="3">O29/N29</f>
        <v>8.2989201017181019E-2</v>
      </c>
    </row>
    <row r="30" spans="2:19">
      <c r="M30" s="57" t="s">
        <v>32</v>
      </c>
      <c r="N30" s="50">
        <v>1792.8323966666667</v>
      </c>
      <c r="O30" s="51">
        <v>187</v>
      </c>
      <c r="P30" s="52">
        <f t="shared" si="3"/>
        <v>0.10430422852001155</v>
      </c>
    </row>
    <row r="31" spans="2:19">
      <c r="M31" s="42" t="s">
        <v>33</v>
      </c>
      <c r="N31" s="45">
        <v>3338.7695140000005</v>
      </c>
      <c r="O31" s="44">
        <v>248</v>
      </c>
      <c r="P31" s="41">
        <f t="shared" si="3"/>
        <v>7.4278862005926399E-2</v>
      </c>
    </row>
    <row r="32" spans="2:19">
      <c r="M32" s="53" t="s">
        <v>44</v>
      </c>
      <c r="N32" s="54">
        <v>1916.0053599999999</v>
      </c>
      <c r="O32" s="55">
        <v>243</v>
      </c>
      <c r="P32" s="56">
        <f t="shared" si="3"/>
        <v>0.12682636754210333</v>
      </c>
    </row>
  </sheetData>
  <mergeCells count="2">
    <mergeCell ref="M25:P25"/>
    <mergeCell ref="M26:P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Ghana</vt:lpstr>
      <vt:lpstr>Kenya</vt:lpstr>
      <vt:lpstr>Moz</vt:lpstr>
      <vt:lpstr>Tanzania</vt:lpstr>
      <vt:lpstr>Uganda</vt: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Freitas</dc:creator>
  <cp:lastModifiedBy>Kristi</cp:lastModifiedBy>
  <dcterms:created xsi:type="dcterms:W3CDTF">2014-01-13T15:13:25Z</dcterms:created>
  <dcterms:modified xsi:type="dcterms:W3CDTF">2014-02-19T15:35:25Z</dcterms:modified>
</cp:coreProperties>
</file>